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var.jakub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101" sheetId="4" r:id="rId4"/>
  </sheets>
  <definedNames/>
  <calcPr/>
  <webPublishing/>
</workbook>
</file>

<file path=xl/sharedStrings.xml><?xml version="1.0" encoding="utf-8"?>
<sst xmlns="http://schemas.openxmlformats.org/spreadsheetml/2006/main" count="932" uniqueCount="335">
  <si>
    <t>Rekapitulace ceny</t>
  </si>
  <si>
    <t>Stavba: III/3983 - Přeskače - Tavíkovice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</si>
  <si>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</si>
  <si>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</si>
  <si>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</si>
  <si>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</si>
  <si>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</si>
  <si>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</si>
  <si>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</si>
  <si>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</si>
  <si>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</si>
  <si>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</si>
  <si>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</si>
  <si>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</si>
  <si>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III/3983</t>
  </si>
  <si>
    <t>Přeskače - Tavíkovice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</si>
  <si>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</si>
  <si>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</si>
  <si>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</si>
  <si>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</si>
  <si>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</si>
  <si>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</si>
  <si>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</si>
  <si>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</si>
  <si>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</si>
  <si>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</si>
  <si>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</si>
  <si>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</si>
  <si>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</si>
  <si>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</si>
  <si>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</si>
  <si>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</si>
  <si>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</si>
  <si>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</si>
  <si>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</si>
  <si>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</si>
  <si>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</si>
  <si>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</si>
  <si>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</si>
  <si>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</si>
  <si>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</si>
  <si>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</si>
  <si>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</si>
  <si>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</si>
  <si>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</si>
  <si>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</si>
  <si>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</si>
  <si>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</si>
  <si>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</si>
  <si>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</si>
  <si>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</si>
  <si>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</si>
  <si>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</si>
  <si>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</si>
  <si>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</si>
  <si>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</si>
  <si>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</si>
  <si>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</si>
  <si>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</si>
  <si>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</si>
  <si>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</si>
  <si>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</si>
  <si>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</si>
  <si>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</si>
  <si>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</si>
  <si>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</si>
  <si>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</si>
  <si>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</si>
  <si>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</si>
  <si>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</si>
  <si>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</si>
  <si>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</si>
  <si>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</si>
  <si>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</si>
  <si>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</si>
  <si>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</si>
  <si>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</si>
  <si>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</si>
  <si>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</si>
  <si>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</si>
  <si>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</si>
  <si>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</si>
  <si>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</si>
  <si>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00008</t>
  </si>
  <si>
    <t>Zajištění přístupů a příjezdů k sousedním nemovitostem  - popsáno v obchodních podmínkách, v zákoně č. 13/1997 Sb., a vyhlášce č. 104/1997</t>
  </si>
  <si>
    <t>8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</si>
  <si>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</si>
  <si>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</si>
  <si>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</si>
  <si>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</si>
  <si>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</si>
  <si>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</si>
  <si>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</t>
  </si>
  <si>
    <t>Komunikace</t>
  </si>
  <si>
    <t>014102</t>
  </si>
  <si>
    <t>POPLATKY ZA SKLÁDKU</t>
  </si>
  <si>
    <t>T</t>
  </si>
  <si>
    <t>zemina a kamení</t>
  </si>
  <si>
    <t>"132838.1" 
921,60*2,00=1 843,200 [A] 
"132838.2" 
34,50*2,00=69,000 [B] 
Celkem: A+B=1 912,200 [C]</t>
  </si>
  <si>
    <t>zahrnuje veškeré poplatky provozovateli skládky související s uložením odpadu na skládce.</t>
  </si>
  <si>
    <t>stavební suť</t>
  </si>
  <si>
    <t>"966138" 
6,00*2,60=15,600 [A] 
"966158" 
4,80*2,30=11,040 [B] 
Celkem: A+B=26,640 [C]</t>
  </si>
  <si>
    <t>Zemní práce</t>
  </si>
  <si>
    <t>11313</t>
  </si>
  <si>
    <t>ODSTRANĚNÍ KRYTU ZPEVNĚNÝCH PLOCH S ASFALTOVÝM POJIVEM</t>
  </si>
  <si>
    <t>M3</t>
  </si>
  <si>
    <t>zřízení dvou zápichů v přechodových úsecích, odstranění krytu vozovky vyfrézováním nebo vybouráním v průměrné tl. 5 cm (0-10 cm) pro napojení nových vrstev 
včetně odvozu a likvidace vyfrézovaného (vybouraného) materiálu v režii zhotovitele.</t>
  </si>
  <si>
    <t>5,00m*5,00m*0,05m=1,250 [A] 
Celkem: A*2ks=2,500 [B]</t>
  </si>
  <si>
    <t>Položka zahrnuje veškerou manipulaci s vybouranou sutí a s vybouranými hmotami vč. uložení na skládku. Nezahrnuje poplatek za skládku</t>
  </si>
  <si>
    <t>frézování (vybourání) živičné vrstvy konstrukce vozovky tl. 0,1m v místech překopů pro propustky, včetně odvozu a likvidace v režii zhotovitele  
zaměřeno na stavbě</t>
  </si>
  <si>
    <t>(16+7)*0,10=2,300 [A]</t>
  </si>
  <si>
    <t>132838</t>
  </si>
  <si>
    <t>HLOUBENÍ RÝH ŠÍŘ DO 2M PAŽ I NEPAŽ TŘ. II, ODVOZ DO 20KM</t>
  </si>
  <si>
    <t>pro trativod (zpevnění pod okraji vozovky) 
2*0,60*(115+756+143)*0,75=912,600 [A] 
pro odvodňovací žlaby ve sjezdech 
4*9,00*0,50*0,50=9,000 [B] 
Celkem: A+B=921,600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</si>
  <si>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</si>
  <si>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výkop pro propustky</t>
  </si>
  <si>
    <t>(16+7)*1,50=34,500 [A]</t>
  </si>
  <si>
    <t>17120</t>
  </si>
  <si>
    <t>ULOŽENÍ SYPANINY DO NÁSYPŮ A NA SKLÁDKY BEZ ZHUTNĚNÍ</t>
  </si>
  <si>
    <t>uložení na skládku k pol. č. 132838.1, 132838.2</t>
  </si>
  <si>
    <t>"132838.1" 
921,60=921,600 [A] 
"132838.2" 
34,50=34,500 [B] 
Celkem: A+B=956,100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</si>
  <si>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</si>
  <si>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</si>
  <si>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</si>
  <si>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včetně dodání materiálu min. vhodného dle ČSN 72 10 09, 98%ps</t>
  </si>
  <si>
    <t>2*1023*0,25=511,500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</si>
  <si>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</si>
  <si>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</si>
  <si>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</si>
  <si>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zásyp propustků štěrkodrtí frakce 0/32</t>
  </si>
  <si>
    <t>(16+7)*1,00=23,000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</si>
  <si>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</si>
  <si>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</si>
  <si>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</si>
  <si>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</si>
  <si>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nad propustky</t>
  </si>
  <si>
    <t>16+7=23,000 [A]</t>
  </si>
  <si>
    <t>položka zahrnuje úpravu pláně včetně vyrovnání výškových rozdílů. Míru zhutnění určuje projekt.</t>
  </si>
  <si>
    <t>11</t>
  </si>
  <si>
    <t>18210</t>
  </si>
  <si>
    <t>ÚPRAVA POVRCHŮ SROVNÁNÍM ÚZEMÍ</t>
  </si>
  <si>
    <t>úprava svahu násypů a příkopů</t>
  </si>
  <si>
    <t>1050 m2 * 0,15 m =157,500 [A]</t>
  </si>
  <si>
    <t>položka zahrnuje srovnání výškových rozdílů terénu</t>
  </si>
  <si>
    <t>Základy</t>
  </si>
  <si>
    <t>12</t>
  </si>
  <si>
    <t>21197</t>
  </si>
  <si>
    <t>OPLÁŠTĚNÍ ODVODŇOVACÍCH ŽEBER Z GEOTEXTILIE</t>
  </si>
  <si>
    <t>separační a výztužná geotextilie pro trativod (500 g/m2)</t>
  </si>
  <si>
    <t>2028*2,00=4 056,000 [A]</t>
  </si>
  <si>
    <t>položka zahrnuje dodávku předepsané geotextilie, mimostaveništní a vnitrostaveništní dopravu a její uložení včetně potřebných přesahů (nezapočítávají se do výměry)</t>
  </si>
  <si>
    <t>Vodorovné konstrukce</t>
  </si>
  <si>
    <t>13</t>
  </si>
  <si>
    <t>451312</t>
  </si>
  <si>
    <t>PODKL A VÝPLŇ VRSTVY Z PROST BET C12/15</t>
  </si>
  <si>
    <t>doplnění podkladů nad propustky  tl. 200 mm</t>
  </si>
  <si>
    <t>(16+7)*0,20=4,600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</si>
  <si>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</t>
  </si>
  <si>
    <t>14</t>
  </si>
  <si>
    <t>451313</t>
  </si>
  <si>
    <t>PODKL A VÝPLŇ VRSTVY Z PROST BET C16/20</t>
  </si>
  <si>
    <t>podkladní beton C16/20-XF0  pod kamenou dlažbu tl. 150 mm, viz pol. č. 465512</t>
  </si>
  <si>
    <t>šikmá kamenná čela propustků 
56,00=56,000 [A] 
šikmá kamenná čela odvodňovacích žlabů ve sjezdech 
8,00=8,000 [B] 
Celkem: (A+B)*0,15=9,600 [C]</t>
  </si>
  <si>
    <t>15</t>
  </si>
  <si>
    <t>45152</t>
  </si>
  <si>
    <t>PODKLADNÍ A VÝPLŇOVÉ VRSTVY Z KAMENIVA DRCENÉHO</t>
  </si>
  <si>
    <t>podsyp 0,1m a obsyp 0,3m drenážního potrubí štěrkodrtí frakce 8/16  
k pol. č. 875332</t>
  </si>
  <si>
    <t>2028*0,23=466,440 [A]</t>
  </si>
  <si>
    <t>položka zahrnuje dodávku předepsaného kameniva, mimostaveništní a vnitrostaveništní dopravu a jeho uložení  
není-li v zadávací dokumentaci uvedeno jinak, jedná se o nakupovaný materiál</t>
  </si>
  <si>
    <t>16</t>
  </si>
  <si>
    <t>465512</t>
  </si>
  <si>
    <t>DLAŽBY Z LOMOVÉHO KAMENE NA MC</t>
  </si>
  <si>
    <t>dlažba z lomového kamane tl. 200 mm na cementovou maltu s vyspárováním</t>
  </si>
  <si>
    <t>šikmá kamenná čela propustků 
56,00=56,000 [A] 
šikmá kamenná čela odvodňovacích žlabů ve sjezdech 
8,00=8,000 [B] 
Celkem: (A+B)*0,20=12,800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</si>
  <si>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</si>
  <si>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17</t>
  </si>
  <si>
    <t>56333</t>
  </si>
  <si>
    <t>VOZOVKOVÉ VRSTVY ZE ŠTĚRKODRTI TL. 150MM</t>
  </si>
  <si>
    <t>rozšíření vozovky nad drenáží ze štěrkodrti fr. 32/63, vybrované, se vsypem</t>
  </si>
  <si>
    <t>2028*0,60=1 216,800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</si>
  <si>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</si>
  <si>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18</t>
  </si>
  <si>
    <t>56334</t>
  </si>
  <si>
    <t>VOZOVKOVÉ VRSTVY ZE ŠTĚRKODRTI TL. 200MM</t>
  </si>
  <si>
    <t>rozšíření vozovky nad drenáží ze štěrkodrti fr. 32/63</t>
  </si>
  <si>
    <t>19</t>
  </si>
  <si>
    <t>56962</t>
  </si>
  <si>
    <t>ZPEVNĚNÍ KRAJNIC Z RECYKLOVANÉHO MATERIÁLU TL 100MM</t>
  </si>
  <si>
    <t>zpevnění krajnice z recyklovaného materiálu tl. 100 mm</t>
  </si>
  <si>
    <t>1512=1 512,000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</si>
  <si>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</si>
  <si>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20</t>
  </si>
  <si>
    <t>572214</t>
  </si>
  <si>
    <t>SPOJOVACÍ POSTŘIK Z MODIFIK EMULZE DO 0,5KG/M2</t>
  </si>
  <si>
    <t>spojovací postřik s modifikovanou asfaltovou emulzí 0,30 kg/m2 (pod obrusnou vrstvu)</t>
  </si>
  <si>
    <t>5769=5 769,000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</si>
  <si>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</si>
  <si>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21</t>
  </si>
  <si>
    <t>572223</t>
  </si>
  <si>
    <t>SPOJOVACÍ POSTŘIK Z EMULZE DO 1,0KG/M2</t>
  </si>
  <si>
    <t>spojovací postřik s kationaktivní asfaltové emulze 0,80 kg/m2 
pod vyrovnávací vrstvu a ložnou vrstvu na sjezdech</t>
  </si>
  <si>
    <t>5626,50+142,50+1023*2*0,14=6 055,440 [A]</t>
  </si>
  <si>
    <t>22</t>
  </si>
  <si>
    <t>57475</t>
  </si>
  <si>
    <t>VOZOVKOVÉ VÝZTUŽNÉ VRSTVY Z GEOMŘÍŽOVINY</t>
  </si>
  <si>
    <t>položení a připevnění sklovláknité pletené geomříže</t>
  </si>
  <si>
    <t>motiv 1 (115*115-15 kN) v šířce 1,50 m při levém okraji vozovky 
350*1,50=525,000 [A] 
motiv 2 (115*115-15 kN) v šířce 3,00 m na levé plovině vozovky 
350*3,00=1 050,000 [B] 
Celkem: A+B=1 575,000 [D]</t>
  </si>
  <si>
    <t>- dodání geomříže v požadované kvalitě a v množství včetně přesahů (přesahy započteny v jednotkové ceně)  
- očištění podkladu  
- pokládka geomříže dle předepsaného technologického předpisu</t>
  </si>
  <si>
    <t>23</t>
  </si>
  <si>
    <t>motiv 3 (55*55-5 kN) v celé šířce vozovky 
323*5,50=1 776,500 [A]</t>
  </si>
  <si>
    <t>24</t>
  </si>
  <si>
    <t>574A04</t>
  </si>
  <si>
    <t>ASFALTOVÝ BETON PRO OBRUSNÉ VRSTVY ACO 11+</t>
  </si>
  <si>
    <t>vyrovnání povrchů</t>
  </si>
  <si>
    <t>vyrovnání propadlých okrajů vozovky š. 1,00 m 
1023*2*1,00=2 046,000 [A] 
celoplošná vyrovnávka 
1023*5,50+2*1023*0,10=5 831,100 [B] 
Celkem: (A+B)*0,06=472,626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</si>
  <si>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</si>
  <si>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25</t>
  </si>
  <si>
    <t>574A44</t>
  </si>
  <si>
    <t>ASFALTOVÝ BETON PRO OBRUSNÉ VRSTVY ACO 11+ TL. 50MM</t>
  </si>
  <si>
    <t>asfaltový beton pro obrusné vrstvy ACO 11+  50 mm</t>
  </si>
  <si>
    <t>komunikace 
1023*5,50=5 626,500 [A] 
sjezdy 
142,50=142,500 [B] 
Celkem: A+B=5 769,000 [C]</t>
  </si>
  <si>
    <t>26</t>
  </si>
  <si>
    <t>574C56</t>
  </si>
  <si>
    <t>ASFALTOVÝ BETON PRO LOŽNÍ VRSTVY ACL 16+ TL. 60MM</t>
  </si>
  <si>
    <t>na sjezdech, asfaltový beton pro ložné vrstvy ACL 16+  60 mm</t>
  </si>
  <si>
    <t>142,50=142,500 [A]</t>
  </si>
  <si>
    <t>27</t>
  </si>
  <si>
    <t>58920</t>
  </si>
  <si>
    <t>VÝPLŇ SPAR MODIFIKOVANÝM ASFALTEM</t>
  </si>
  <si>
    <t>M</t>
  </si>
  <si>
    <t>k pol.č. 919111</t>
  </si>
  <si>
    <t>Začátek a konec úseku:  
5,50+5,50=11,000 [A]</t>
  </si>
  <si>
    <t>položka zahrnuje:  
- dodávku předepsaného materiálu  
- vyčištění a výplň spar tímto materiálem</t>
  </si>
  <si>
    <t>Potrubí</t>
  </si>
  <si>
    <t>28</t>
  </si>
  <si>
    <t>875332</t>
  </si>
  <si>
    <t>POTRUBÍ DREN Z TRUB PLAST DN DO 150MM DĚROVANÝCH</t>
  </si>
  <si>
    <t>podélná drenáž (trativod), perforovaná trubka PE-HD  SN4  DN150, včetně zaústění do propustků</t>
  </si>
  <si>
    <t>2*(115+756+143)=2 028,000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</si>
  <si>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</si>
  <si>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29</t>
  </si>
  <si>
    <t>894846</t>
  </si>
  <si>
    <t>ŠACHTY KANALIZAČNÍ PLASTOVÉ DO 400MM</t>
  </si>
  <si>
    <t>KUS</t>
  </si>
  <si>
    <t>revizní a čistící šachta z PP skládající se z šachtového dna DN 315/150 přímý tok, šachtové roury korugované bez hrdla světlé hloubky 2 000 mm včetně případného zakrácení</t>
  </si>
  <si>
    <t>36=36,000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</si>
  <si>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</si>
  <si>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30</t>
  </si>
  <si>
    <t>89911M</t>
  </si>
  <si>
    <t>BETONOVÝ POKLOP B125</t>
  </si>
  <si>
    <t>poklop betonový k revizní šachtě s betonovým kónusem 
k pol. č. 894846</t>
  </si>
  <si>
    <t>Položka zahrnuje dodávku a osazení předepsané mříže včetně rámu</t>
  </si>
  <si>
    <t>31</t>
  </si>
  <si>
    <t>89952A</t>
  </si>
  <si>
    <t>OBETONOVÁNÍ POTRUBÍ Z PROSTÉHO BETONU C20/25</t>
  </si>
  <si>
    <t>k pol č. 9183B2 a 9183D2</t>
  </si>
  <si>
    <t>DN 400 
10,00*0,50=5,000 [A] 
DN 600 
10,00*0,80=8,000 [B] 
Celkem: A+B=13,000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</si>
  <si>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</t>
  </si>
  <si>
    <t>Ostatní konstrukce a práce</t>
  </si>
  <si>
    <t>32</t>
  </si>
  <si>
    <t>9113A1</t>
  </si>
  <si>
    <t>SVODIDLO OCEL SILNIČ JEDNOSTR, ÚROVEŇ ZADRŽ N2 - DODÁVKA A MONTÁŽ</t>
  </si>
  <si>
    <t>dodávka nového svodidla včetně náběhů u propustku v km 0,11970</t>
  </si>
  <si>
    <t>levá strana (náběh + svodidlo + náběh) 
12+4+12=28,000 [A] 
pravá strana (náběh + svodidlo + náběh) 
12+12+4=28,000 [B] 
A+B=56,000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</si>
  <si>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nezahrnuje odrazky nebo retroreflexní fólie</t>
  </si>
  <si>
    <t>33</t>
  </si>
  <si>
    <t>91228</t>
  </si>
  <si>
    <t>SMĚROVÉ SLOUPKY Z PLAST HMOT VČETNĚ ODRAZNÉHO PÁSKU</t>
  </si>
  <si>
    <t>nové směrové sloupky z PE</t>
  </si>
  <si>
    <t>bílý (Z11a/b): 58=58,000 [A] 
červený (Z11g): 10=10,000 [B] 
Celkem: A+B=68,000 [C]</t>
  </si>
  <si>
    <t>položka zahrnuje:  
- dodání a osazení sloupku včetně nutných zemních prací  
- vnitrostaveništní a mimostaveništní doprava  
- odrazky plastové nebo z retroreflexní fólie</t>
  </si>
  <si>
    <t>34</t>
  </si>
  <si>
    <t>915111</t>
  </si>
  <si>
    <t>VODOROVNÉ DOPRAVNÍ ZNAČENÍ BARVOU HLADKÉ - DODÁVKA A POKLÁDKA</t>
  </si>
  <si>
    <t>nehlučící 
vodící čára po okrajích</t>
  </si>
  <si>
    <t>V4 (0,125) 
2*1023*0,125=255,750 [A]</t>
  </si>
  <si>
    <t>položka zahrnuje:  
- dodání a pokládku nátěrového materiálu (měří se pouze natíraná plocha)  
- předznačení a reflexní úpravu</t>
  </si>
  <si>
    <t>35</t>
  </si>
  <si>
    <t>915221</t>
  </si>
  <si>
    <t>VODOR DOPRAV ZNAČ PLASTEM STRUKTURÁLNÍ NEHLUČNÉ - DOD A POKLÁDKA</t>
  </si>
  <si>
    <t>nehlučícím plastem 
vodící čára po okrajích</t>
  </si>
  <si>
    <t>36</t>
  </si>
  <si>
    <t>9183B2</t>
  </si>
  <si>
    <t>PROPUSTY Z TRUB DN 400MM ŽELEZOBETONOVÝCH</t>
  </si>
  <si>
    <t>zřízení propustku DN 400 v km 0,87995 včetně podkladní vrstvy, sedlového lože z betonu, podkladku a seříznutí trub</t>
  </si>
  <si>
    <t>10=10,000 [A]</t>
  </si>
  <si>
    <t>Položka zahrnuje:  
- dodání a položení potrubí z trub z dokumentací předepsaného materiálu a předepsaného průměru  
- případné úpravy trub (zkrácení, šikmé seříznutí)  
Nezahrnuje obetonování.</t>
  </si>
  <si>
    <t>37</t>
  </si>
  <si>
    <t>9183D2</t>
  </si>
  <si>
    <t>PROPUSTY Z TRUB DN 600MM ŽELEZOBETONOVÝCH</t>
  </si>
  <si>
    <t>zřízení propustku DN 600 v km 0,11970 včetně podkladní vrstvy, sedlového lože z betonu, podkladku a seříznutí trub</t>
  </si>
  <si>
    <t>38</t>
  </si>
  <si>
    <t>919111</t>
  </si>
  <si>
    <t>ŘEZÁNÍ ASFALTOVÉHO KRYTU VOZOVEK TL DO 50MM</t>
  </si>
  <si>
    <t>v napojení nové a původní asfaltové komunikace 
k pol.č. 58920</t>
  </si>
  <si>
    <t>5,50+5,50=11,000 [A]</t>
  </si>
  <si>
    <t>položka zahrnuje řezání vozovkové vrstvy v předepsané tloušťce, včetně spotřeby vody</t>
  </si>
  <si>
    <t>39</t>
  </si>
  <si>
    <t>935111</t>
  </si>
  <si>
    <t>ŠTĚRBINOVÉ ŽLABY Z BETONOVÝCH DÍLCŮ ŠÍŘ 400MM VÝŠ 500MM BEZ OBRUBY</t>
  </si>
  <si>
    <t>odvodňovací žlab na sjezdu, vč. bet. lože C20/25n XF3 tl. min. 100 mm a obetonování, včetně podkladu ze štěrkodrti, únosnost pro D400</t>
  </si>
  <si>
    <t>4ks * 8m=32,000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</si>
  <si>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</si>
  <si>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40</t>
  </si>
  <si>
    <t>93811</t>
  </si>
  <si>
    <t>OČIŠTĚNÍ ASFALTOVÝCH VOZOVEK UMYTÍM VODOU</t>
  </si>
  <si>
    <t>očištění stávajícího povrchu</t>
  </si>
  <si>
    <t>1023*5,00=5 115,000 [A]</t>
  </si>
  <si>
    <t>položka zahrnuje očištění předepsaným způsobem včetně odklizení vzniklého odpadu</t>
  </si>
  <si>
    <t>41</t>
  </si>
  <si>
    <t>93818</t>
  </si>
  <si>
    <t>OČIŠTĚNÍ ASFALT VOZOVEK ZAMETENÍM</t>
  </si>
  <si>
    <t>42</t>
  </si>
  <si>
    <t>966138</t>
  </si>
  <si>
    <t>BOURÁNÍ KONSTRUKCÍ Z KAMENE NA MC S ODVOZEM DO 20KM</t>
  </si>
  <si>
    <t>čela propustků</t>
  </si>
  <si>
    <t>4,00*0,50*3,00*1,00=6,000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</si>
  <si>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</si>
  <si>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43</t>
  </si>
  <si>
    <t>96613B</t>
  </si>
  <si>
    <t>BOURÁNÍ KONSTRUKCÍ Z KAMENE NA MC - DOPRAVA</t>
  </si>
  <si>
    <t>tkm</t>
  </si>
  <si>
    <t>dalších 10 km dopravy na skládku k pol.č. 966138</t>
  </si>
  <si>
    <t>6,00*2,60*10=156,000 [A]</t>
  </si>
  <si>
    <t>Položka zahrnuje samostatnou dopravu suti a vybouraných hmot. Množství se určí jako součin hmotnosti [t] a požadované vzdálenosti [km].</t>
  </si>
  <si>
    <t>44</t>
  </si>
  <si>
    <t>966158</t>
  </si>
  <si>
    <t>BOURÁNÍ KONSTRUKCÍ Z PROST BETONU S ODVOZEM DO 20KM</t>
  </si>
  <si>
    <t>původní propustky</t>
  </si>
  <si>
    <t>0,20*(8+8+8)=4,800 [A]</t>
  </si>
  <si>
    <t>45</t>
  </si>
  <si>
    <t>96615B</t>
  </si>
  <si>
    <t>BOURÁNÍ KONSTRUKCÍ Z PROSTÉHO BETONU - DOPRAVA</t>
  </si>
  <si>
    <t>dalších 10 km dopravy na skládku k pol.č. 966158</t>
  </si>
  <si>
    <t>4,80*2,30*10=110,400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</si>
</sst>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SUM(C10:C12)</f>
      </c>
      <c s="1"/>
      <c s="1"/>
    </row>
    <row r="7" spans="1:5" ht="12.75" customHeight="1">
      <c r="A7" s="1"/>
      <c s="4" t="s">
        <v>4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27</v>
      </c>
      <c s="19" t="s">
        <v>28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68</v>
      </c>
      <c s="19" t="s">
        <v>28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92</v>
      </c>
      <c s="40" t="s">
        <v>93</v>
      </c>
      <c s="41">
        <f>'SO 101'!I3</f>
      </c>
      <c s="41">
        <f>'SO 101'!O2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27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48</v>
      </c>
      <c s="29" t="s">
        <v>32</v>
      </c>
      <c s="29" t="s">
        <v>49</v>
      </c>
      <c s="24" t="s">
        <v>50</v>
      </c>
      <c s="30" t="s">
        <v>51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54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57</v>
      </c>
    </row>
    <row r="14" spans="1:16" ht="12.75">
      <c r="A14" s="24" t="s">
        <v>48</v>
      </c>
      <c s="29" t="s">
        <v>26</v>
      </c>
      <c s="29" t="s">
        <v>58</v>
      </c>
      <c s="24" t="s">
        <v>50</v>
      </c>
      <c s="30" t="s">
        <v>59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12.75">
      <c r="A15" s="35" t="s">
        <v>53</v>
      </c>
      <c r="E15" s="36" t="s">
        <v>60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57</v>
      </c>
    </row>
    <row r="18" spans="1:16" ht="12.75">
      <c r="A18" s="24" t="s">
        <v>48</v>
      </c>
      <c s="29" t="s">
        <v>25</v>
      </c>
      <c s="29" t="s">
        <v>61</v>
      </c>
      <c s="24" t="s">
        <v>50</v>
      </c>
      <c s="30" t="s">
        <v>62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25.5">
      <c r="A19" s="35" t="s">
        <v>53</v>
      </c>
      <c r="E19" s="36" t="s">
        <v>63</v>
      </c>
    </row>
    <row r="20" spans="1:5" ht="12.75">
      <c r="A20" s="37" t="s">
        <v>55</v>
      </c>
      <c r="E20" s="38" t="s">
        <v>50</v>
      </c>
    </row>
    <row r="21" spans="1:5" ht="12.75">
      <c r="A21" t="s">
        <v>56</v>
      </c>
      <c r="E21" s="36" t="s">
        <v>57</v>
      </c>
    </row>
    <row r="22" spans="1:16" ht="12.75">
      <c r="A22" s="24" t="s">
        <v>48</v>
      </c>
      <c s="29" t="s">
        <v>36</v>
      </c>
      <c s="29" t="s">
        <v>64</v>
      </c>
      <c s="24" t="s">
        <v>50</v>
      </c>
      <c s="30" t="s">
        <v>65</v>
      </c>
      <c s="31" t="s">
        <v>52</v>
      </c>
      <c s="32">
        <v>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66</v>
      </c>
    </row>
    <row r="24" spans="1:5" ht="12.75">
      <c r="A24" s="37" t="s">
        <v>55</v>
      </c>
      <c r="E24" s="38" t="s">
        <v>50</v>
      </c>
    </row>
    <row r="25" spans="1:5" ht="63.75">
      <c r="A25" t="s">
        <v>56</v>
      </c>
      <c r="E25" s="36" t="s">
        <v>67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68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68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25.5">
      <c r="A10" s="24" t="s">
        <v>48</v>
      </c>
      <c s="29" t="s">
        <v>32</v>
      </c>
      <c s="29" t="s">
        <v>69</v>
      </c>
      <c s="24" t="s">
        <v>70</v>
      </c>
      <c s="30" t="s">
        <v>71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50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50</v>
      </c>
    </row>
    <row r="14" spans="1:16" ht="12.75">
      <c r="A14" s="24" t="s">
        <v>48</v>
      </c>
      <c s="29" t="s">
        <v>26</v>
      </c>
      <c s="29" t="s">
        <v>72</v>
      </c>
      <c s="24" t="s">
        <v>70</v>
      </c>
      <c s="30" t="s">
        <v>73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12.75">
      <c r="A15" s="35" t="s">
        <v>53</v>
      </c>
      <c r="E15" s="36" t="s">
        <v>50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50</v>
      </c>
    </row>
    <row r="18" spans="1:16" ht="12.75">
      <c r="A18" s="24" t="s">
        <v>48</v>
      </c>
      <c s="29" t="s">
        <v>25</v>
      </c>
      <c s="29" t="s">
        <v>74</v>
      </c>
      <c s="24" t="s">
        <v>70</v>
      </c>
      <c s="30" t="s">
        <v>75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12.75">
      <c r="A19" s="35" t="s">
        <v>53</v>
      </c>
      <c r="E19" s="36" t="s">
        <v>50</v>
      </c>
    </row>
    <row r="20" spans="1:5" ht="12.75">
      <c r="A20" s="37" t="s">
        <v>55</v>
      </c>
      <c r="E20" s="38" t="s">
        <v>50</v>
      </c>
    </row>
    <row r="21" spans="1:5" ht="12.75">
      <c r="A21" t="s">
        <v>56</v>
      </c>
      <c r="E21" s="36" t="s">
        <v>50</v>
      </c>
    </row>
    <row r="22" spans="1:16" ht="25.5">
      <c r="A22" s="24" t="s">
        <v>48</v>
      </c>
      <c s="29" t="s">
        <v>36</v>
      </c>
      <c s="29" t="s">
        <v>76</v>
      </c>
      <c s="24" t="s">
        <v>70</v>
      </c>
      <c s="30" t="s">
        <v>77</v>
      </c>
      <c s="31" t="s">
        <v>52</v>
      </c>
      <c s="32">
        <v>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50</v>
      </c>
    </row>
    <row r="24" spans="1:5" ht="12.75">
      <c r="A24" s="37" t="s">
        <v>55</v>
      </c>
      <c r="E24" s="38" t="s">
        <v>50</v>
      </c>
    </row>
    <row r="25" spans="1:5" ht="12.75">
      <c r="A25" t="s">
        <v>56</v>
      </c>
      <c r="E25" s="36" t="s">
        <v>50</v>
      </c>
    </row>
    <row r="26" spans="1:16" ht="25.5">
      <c r="A26" s="24" t="s">
        <v>48</v>
      </c>
      <c s="29" t="s">
        <v>38</v>
      </c>
      <c s="29" t="s">
        <v>78</v>
      </c>
      <c s="24" t="s">
        <v>70</v>
      </c>
      <c s="30" t="s">
        <v>79</v>
      </c>
      <c s="31" t="s">
        <v>52</v>
      </c>
      <c s="32">
        <v>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50</v>
      </c>
    </row>
    <row r="28" spans="1:5" ht="12.75">
      <c r="A28" s="37" t="s">
        <v>55</v>
      </c>
      <c r="E28" s="38" t="s">
        <v>50</v>
      </c>
    </row>
    <row r="29" spans="1:5" ht="12.75">
      <c r="A29" t="s">
        <v>56</v>
      </c>
      <c r="E29" s="36" t="s">
        <v>50</v>
      </c>
    </row>
    <row r="30" spans="1:16" ht="25.5">
      <c r="A30" s="24" t="s">
        <v>48</v>
      </c>
      <c s="29" t="s">
        <v>40</v>
      </c>
      <c s="29" t="s">
        <v>80</v>
      </c>
      <c s="24" t="s">
        <v>70</v>
      </c>
      <c s="30" t="s">
        <v>81</v>
      </c>
      <c s="31" t="s">
        <v>52</v>
      </c>
      <c s="32">
        <v>1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12.75">
      <c r="A31" s="35" t="s">
        <v>53</v>
      </c>
      <c r="E31" s="36" t="s">
        <v>50</v>
      </c>
    </row>
    <row r="32" spans="1:5" ht="12.75">
      <c r="A32" s="37" t="s">
        <v>55</v>
      </c>
      <c r="E32" s="38" t="s">
        <v>50</v>
      </c>
    </row>
    <row r="33" spans="1:5" ht="12.75">
      <c r="A33" t="s">
        <v>56</v>
      </c>
      <c r="E33" s="36" t="s">
        <v>50</v>
      </c>
    </row>
    <row r="34" spans="1:16" ht="25.5">
      <c r="A34" s="24" t="s">
        <v>48</v>
      </c>
      <c s="29" t="s">
        <v>82</v>
      </c>
      <c s="29" t="s">
        <v>83</v>
      </c>
      <c s="24" t="s">
        <v>70</v>
      </c>
      <c s="30" t="s">
        <v>84</v>
      </c>
      <c s="31" t="s">
        <v>52</v>
      </c>
      <c s="32">
        <v>1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50</v>
      </c>
    </row>
    <row r="36" spans="1:5" ht="12.75">
      <c r="A36" s="37" t="s">
        <v>55</v>
      </c>
      <c r="E36" s="38" t="s">
        <v>50</v>
      </c>
    </row>
    <row r="37" spans="1:5" ht="12.75">
      <c r="A37" t="s">
        <v>56</v>
      </c>
      <c r="E37" s="36" t="s">
        <v>50</v>
      </c>
    </row>
    <row r="38" spans="1:16" ht="25.5">
      <c r="A38" s="24" t="s">
        <v>48</v>
      </c>
      <c s="29" t="s">
        <v>85</v>
      </c>
      <c s="29" t="s">
        <v>86</v>
      </c>
      <c s="24" t="s">
        <v>70</v>
      </c>
      <c s="30" t="s">
        <v>87</v>
      </c>
      <c s="31" t="s">
        <v>52</v>
      </c>
      <c s="32">
        <v>1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50</v>
      </c>
    </row>
    <row r="40" spans="1:5" ht="12.75">
      <c r="A40" s="37" t="s">
        <v>55</v>
      </c>
      <c r="E40" s="38" t="s">
        <v>50</v>
      </c>
    </row>
    <row r="41" spans="1:5" ht="12.75">
      <c r="A41" t="s">
        <v>56</v>
      </c>
      <c r="E41" s="36" t="s">
        <v>50</v>
      </c>
    </row>
    <row r="42" spans="1:16" ht="12.75">
      <c r="A42" s="24" t="s">
        <v>48</v>
      </c>
      <c s="29" t="s">
        <v>43</v>
      </c>
      <c s="29" t="s">
        <v>88</v>
      </c>
      <c s="24" t="s">
        <v>70</v>
      </c>
      <c s="30" t="s">
        <v>89</v>
      </c>
      <c s="31" t="s">
        <v>52</v>
      </c>
      <c s="32">
        <v>1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12.75">
      <c r="A43" s="35" t="s">
        <v>53</v>
      </c>
      <c r="E43" s="36" t="s">
        <v>50</v>
      </c>
    </row>
    <row r="44" spans="1:5" ht="12.75">
      <c r="A44" s="37" t="s">
        <v>55</v>
      </c>
      <c r="E44" s="38" t="s">
        <v>50</v>
      </c>
    </row>
    <row r="45" spans="1:5" ht="12.75">
      <c r="A45" t="s">
        <v>56</v>
      </c>
      <c r="E45" s="36" t="s">
        <v>50</v>
      </c>
    </row>
    <row r="46" spans="1:16" ht="12.75">
      <c r="A46" s="24" t="s">
        <v>48</v>
      </c>
      <c s="29" t="s">
        <v>45</v>
      </c>
      <c s="29" t="s">
        <v>90</v>
      </c>
      <c s="24" t="s">
        <v>70</v>
      </c>
      <c s="30" t="s">
        <v>91</v>
      </c>
      <c s="31" t="s">
        <v>52</v>
      </c>
      <c s="32">
        <v>1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12.75">
      <c r="A47" s="35" t="s">
        <v>53</v>
      </c>
      <c r="E47" s="36" t="s">
        <v>50</v>
      </c>
    </row>
    <row r="48" spans="1:5" ht="12.75">
      <c r="A48" s="37" t="s">
        <v>55</v>
      </c>
      <c r="E48" s="38" t="s">
        <v>50</v>
      </c>
    </row>
    <row r="49" spans="1:5" ht="12.75">
      <c r="A49" t="s">
        <v>56</v>
      </c>
      <c r="E49" s="36" t="s">
        <v>50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0+O8+O17+O54+O59+O76+O121+O138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92</v>
      </c>
      <c s="39">
        <f>0+I8+I17+I54+I59+I76+I121+I138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92</v>
      </c>
      <c s="6"/>
      <c s="18" t="s">
        <v>93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0+I9+I13</f>
      </c>
      <c>
        <f>0+O9+O13</f>
      </c>
    </row>
    <row r="9" spans="1:16" ht="12.75">
      <c r="A9" s="24" t="s">
        <v>48</v>
      </c>
      <c s="29" t="s">
        <v>32</v>
      </c>
      <c s="29" t="s">
        <v>94</v>
      </c>
      <c s="24" t="s">
        <v>32</v>
      </c>
      <c s="30" t="s">
        <v>95</v>
      </c>
      <c s="31" t="s">
        <v>96</v>
      </c>
      <c s="32">
        <v>1912.2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97</v>
      </c>
    </row>
    <row r="11" spans="1:5" ht="89.25">
      <c r="A11" s="37" t="s">
        <v>55</v>
      </c>
      <c r="E11" s="38" t="s">
        <v>98</v>
      </c>
    </row>
    <row r="12" spans="1:5" ht="25.5">
      <c r="A12" t="s">
        <v>56</v>
      </c>
      <c r="E12" s="36" t="s">
        <v>99</v>
      </c>
    </row>
    <row r="13" spans="1:16" ht="12.75">
      <c r="A13" s="24" t="s">
        <v>48</v>
      </c>
      <c s="29" t="s">
        <v>26</v>
      </c>
      <c s="29" t="s">
        <v>94</v>
      </c>
      <c s="24" t="s">
        <v>26</v>
      </c>
      <c s="30" t="s">
        <v>95</v>
      </c>
      <c s="31" t="s">
        <v>96</v>
      </c>
      <c s="32">
        <v>26.64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100</v>
      </c>
    </row>
    <row r="15" spans="1:5" ht="89.25">
      <c r="A15" s="37" t="s">
        <v>55</v>
      </c>
      <c r="E15" s="38" t="s">
        <v>101</v>
      </c>
    </row>
    <row r="16" spans="1:5" ht="25.5">
      <c r="A16" t="s">
        <v>56</v>
      </c>
      <c r="E16" s="36" t="s">
        <v>99</v>
      </c>
    </row>
    <row r="17" spans="1:18" ht="12.75" customHeight="1">
      <c r="A17" s="6" t="s">
        <v>46</v>
      </c>
      <c s="6"/>
      <c s="43" t="s">
        <v>32</v>
      </c>
      <c s="6"/>
      <c s="27" t="s">
        <v>102</v>
      </c>
      <c s="6"/>
      <c s="6"/>
      <c s="6"/>
      <c s="44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24" t="s">
        <v>48</v>
      </c>
      <c s="29" t="s">
        <v>25</v>
      </c>
      <c s="29" t="s">
        <v>103</v>
      </c>
      <c s="24" t="s">
        <v>32</v>
      </c>
      <c s="30" t="s">
        <v>104</v>
      </c>
      <c s="31" t="s">
        <v>105</v>
      </c>
      <c s="32">
        <v>2.5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38.25">
      <c r="A19" s="35" t="s">
        <v>53</v>
      </c>
      <c r="E19" s="36" t="s">
        <v>106</v>
      </c>
    </row>
    <row r="20" spans="1:5" ht="38.25">
      <c r="A20" s="37" t="s">
        <v>55</v>
      </c>
      <c r="E20" s="38" t="s">
        <v>107</v>
      </c>
    </row>
    <row r="21" spans="1:5" ht="25.5">
      <c r="A21" t="s">
        <v>56</v>
      </c>
      <c r="E21" s="36" t="s">
        <v>108</v>
      </c>
    </row>
    <row r="22" spans="1:16" ht="12.75">
      <c r="A22" s="24" t="s">
        <v>48</v>
      </c>
      <c s="29" t="s">
        <v>36</v>
      </c>
      <c s="29" t="s">
        <v>103</v>
      </c>
      <c s="24" t="s">
        <v>26</v>
      </c>
      <c s="30" t="s">
        <v>104</v>
      </c>
      <c s="31" t="s">
        <v>105</v>
      </c>
      <c s="32">
        <v>2.3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38.25">
      <c r="A23" s="35" t="s">
        <v>53</v>
      </c>
      <c r="E23" s="36" t="s">
        <v>109</v>
      </c>
    </row>
    <row r="24" spans="1:5" ht="12.75">
      <c r="A24" s="37" t="s">
        <v>55</v>
      </c>
      <c r="E24" s="38" t="s">
        <v>110</v>
      </c>
    </row>
    <row r="25" spans="1:5" ht="25.5">
      <c r="A25" t="s">
        <v>56</v>
      </c>
      <c r="E25" s="36" t="s">
        <v>108</v>
      </c>
    </row>
    <row r="26" spans="1:16" ht="12.75">
      <c r="A26" s="24" t="s">
        <v>48</v>
      </c>
      <c s="29" t="s">
        <v>38</v>
      </c>
      <c s="29" t="s">
        <v>111</v>
      </c>
      <c s="24" t="s">
        <v>32</v>
      </c>
      <c s="30" t="s">
        <v>112</v>
      </c>
      <c s="31" t="s">
        <v>105</v>
      </c>
      <c s="32">
        <v>921.6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50</v>
      </c>
    </row>
    <row r="28" spans="1:5" ht="89.25">
      <c r="A28" s="37" t="s">
        <v>55</v>
      </c>
      <c r="E28" s="38" t="s">
        <v>113</v>
      </c>
    </row>
    <row r="29" spans="1:5" ht="344.25">
      <c r="A29" t="s">
        <v>56</v>
      </c>
      <c r="E29" s="36" t="s">
        <v>114</v>
      </c>
    </row>
    <row r="30" spans="1:16" ht="12.75">
      <c r="A30" s="24" t="s">
        <v>48</v>
      </c>
      <c s="29" t="s">
        <v>40</v>
      </c>
      <c s="29" t="s">
        <v>111</v>
      </c>
      <c s="24" t="s">
        <v>26</v>
      </c>
      <c s="30" t="s">
        <v>112</v>
      </c>
      <c s="31" t="s">
        <v>105</v>
      </c>
      <c s="32">
        <v>34.5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12.75">
      <c r="A31" s="35" t="s">
        <v>53</v>
      </c>
      <c r="E31" s="36" t="s">
        <v>115</v>
      </c>
    </row>
    <row r="32" spans="1:5" ht="12.75">
      <c r="A32" s="37" t="s">
        <v>55</v>
      </c>
      <c r="E32" s="38" t="s">
        <v>116</v>
      </c>
    </row>
    <row r="33" spans="1:5" ht="344.25">
      <c r="A33" t="s">
        <v>56</v>
      </c>
      <c r="E33" s="36" t="s">
        <v>114</v>
      </c>
    </row>
    <row r="34" spans="1:16" ht="12.75">
      <c r="A34" s="24" t="s">
        <v>48</v>
      </c>
      <c s="29" t="s">
        <v>82</v>
      </c>
      <c s="29" t="s">
        <v>117</v>
      </c>
      <c s="24" t="s">
        <v>50</v>
      </c>
      <c s="30" t="s">
        <v>118</v>
      </c>
      <c s="31" t="s">
        <v>105</v>
      </c>
      <c s="32">
        <v>956.1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119</v>
      </c>
    </row>
    <row r="36" spans="1:5" ht="89.25">
      <c r="A36" s="37" t="s">
        <v>55</v>
      </c>
      <c r="E36" s="38" t="s">
        <v>120</v>
      </c>
    </row>
    <row r="37" spans="1:5" ht="191.25">
      <c r="A37" t="s">
        <v>56</v>
      </c>
      <c r="E37" s="36" t="s">
        <v>121</v>
      </c>
    </row>
    <row r="38" spans="1:16" ht="12.75">
      <c r="A38" s="24" t="s">
        <v>48</v>
      </c>
      <c s="29" t="s">
        <v>85</v>
      </c>
      <c s="29" t="s">
        <v>122</v>
      </c>
      <c s="24" t="s">
        <v>50</v>
      </c>
      <c s="30" t="s">
        <v>123</v>
      </c>
      <c s="31" t="s">
        <v>105</v>
      </c>
      <c s="32">
        <v>511.5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124</v>
      </c>
    </row>
    <row r="40" spans="1:5" ht="12.75">
      <c r="A40" s="37" t="s">
        <v>55</v>
      </c>
      <c r="E40" s="38" t="s">
        <v>125</v>
      </c>
    </row>
    <row r="41" spans="1:5" ht="242.25">
      <c r="A41" t="s">
        <v>56</v>
      </c>
      <c r="E41" s="36" t="s">
        <v>126</v>
      </c>
    </row>
    <row r="42" spans="1:16" ht="12.75">
      <c r="A42" s="24" t="s">
        <v>48</v>
      </c>
      <c s="29" t="s">
        <v>43</v>
      </c>
      <c s="29" t="s">
        <v>127</v>
      </c>
      <c s="24" t="s">
        <v>50</v>
      </c>
      <c s="30" t="s">
        <v>128</v>
      </c>
      <c s="31" t="s">
        <v>105</v>
      </c>
      <c s="32">
        <v>23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12.75">
      <c r="A43" s="35" t="s">
        <v>53</v>
      </c>
      <c r="E43" s="36" t="s">
        <v>129</v>
      </c>
    </row>
    <row r="44" spans="1:5" ht="12.75">
      <c r="A44" s="37" t="s">
        <v>55</v>
      </c>
      <c r="E44" s="38" t="s">
        <v>130</v>
      </c>
    </row>
    <row r="45" spans="1:5" ht="229.5">
      <c r="A45" t="s">
        <v>56</v>
      </c>
      <c r="E45" s="36" t="s">
        <v>131</v>
      </c>
    </row>
    <row r="46" spans="1:16" ht="12.75">
      <c r="A46" s="24" t="s">
        <v>48</v>
      </c>
      <c s="29" t="s">
        <v>45</v>
      </c>
      <c s="29" t="s">
        <v>132</v>
      </c>
      <c s="24" t="s">
        <v>50</v>
      </c>
      <c s="30" t="s">
        <v>133</v>
      </c>
      <c s="31" t="s">
        <v>134</v>
      </c>
      <c s="32">
        <v>23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12.75">
      <c r="A47" s="35" t="s">
        <v>53</v>
      </c>
      <c r="E47" s="36" t="s">
        <v>135</v>
      </c>
    </row>
    <row r="48" spans="1:5" ht="12.75">
      <c r="A48" s="37" t="s">
        <v>55</v>
      </c>
      <c r="E48" s="38" t="s">
        <v>136</v>
      </c>
    </row>
    <row r="49" spans="1:5" ht="25.5">
      <c r="A49" t="s">
        <v>56</v>
      </c>
      <c r="E49" s="36" t="s">
        <v>137</v>
      </c>
    </row>
    <row r="50" spans="1:16" ht="12.75">
      <c r="A50" s="24" t="s">
        <v>48</v>
      </c>
      <c s="29" t="s">
        <v>138</v>
      </c>
      <c s="29" t="s">
        <v>139</v>
      </c>
      <c s="24" t="s">
        <v>50</v>
      </c>
      <c s="30" t="s">
        <v>140</v>
      </c>
      <c s="31" t="s">
        <v>105</v>
      </c>
      <c s="32">
        <v>157.5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12.75">
      <c r="A51" s="35" t="s">
        <v>53</v>
      </c>
      <c r="E51" s="36" t="s">
        <v>141</v>
      </c>
    </row>
    <row r="52" spans="1:5" ht="12.75">
      <c r="A52" s="37" t="s">
        <v>55</v>
      </c>
      <c r="E52" s="38" t="s">
        <v>142</v>
      </c>
    </row>
    <row r="53" spans="1:5" ht="12.75">
      <c r="A53" t="s">
        <v>56</v>
      </c>
      <c r="E53" s="36" t="s">
        <v>143</v>
      </c>
    </row>
    <row r="54" spans="1:18" ht="12.75" customHeight="1">
      <c r="A54" s="6" t="s">
        <v>46</v>
      </c>
      <c s="6"/>
      <c s="43" t="s">
        <v>26</v>
      </c>
      <c s="6"/>
      <c s="27" t="s">
        <v>144</v>
      </c>
      <c s="6"/>
      <c s="6"/>
      <c s="6"/>
      <c s="44">
        <f>0+Q54</f>
      </c>
      <c r="O54">
        <f>0+R54</f>
      </c>
      <c r="Q54">
        <f>0+I55</f>
      </c>
      <c>
        <f>0+O55</f>
      </c>
    </row>
    <row r="55" spans="1:16" ht="12.75">
      <c r="A55" s="24" t="s">
        <v>48</v>
      </c>
      <c s="29" t="s">
        <v>145</v>
      </c>
      <c s="29" t="s">
        <v>146</v>
      </c>
      <c s="24" t="s">
        <v>50</v>
      </c>
      <c s="30" t="s">
        <v>147</v>
      </c>
      <c s="31" t="s">
        <v>134</v>
      </c>
      <c s="32">
        <v>4056</v>
      </c>
      <c s="33">
        <v>0</v>
      </c>
      <c s="34">
        <f>ROUND(ROUND(H55,2)*ROUND(G55,3),2)</f>
      </c>
      <c r="O55">
        <f>(I55*21)/100</f>
      </c>
      <c t="s">
        <v>26</v>
      </c>
    </row>
    <row r="56" spans="1:5" ht="12.75">
      <c r="A56" s="35" t="s">
        <v>53</v>
      </c>
      <c r="E56" s="36" t="s">
        <v>148</v>
      </c>
    </row>
    <row r="57" spans="1:5" ht="12.75">
      <c r="A57" s="37" t="s">
        <v>55</v>
      </c>
      <c r="E57" s="38" t="s">
        <v>149</v>
      </c>
    </row>
    <row r="58" spans="1:5" ht="25.5">
      <c r="A58" t="s">
        <v>56</v>
      </c>
      <c r="E58" s="36" t="s">
        <v>150</v>
      </c>
    </row>
    <row r="59" spans="1:18" ht="12.75" customHeight="1">
      <c r="A59" s="6" t="s">
        <v>46</v>
      </c>
      <c s="6"/>
      <c s="43" t="s">
        <v>36</v>
      </c>
      <c s="6"/>
      <c s="27" t="s">
        <v>151</v>
      </c>
      <c s="6"/>
      <c s="6"/>
      <c s="6"/>
      <c s="44">
        <f>0+Q59</f>
      </c>
      <c r="O59">
        <f>0+R59</f>
      </c>
      <c r="Q59">
        <f>0+I60+I64+I68+I72</f>
      </c>
      <c>
        <f>0+O60+O64+O68+O72</f>
      </c>
    </row>
    <row r="60" spans="1:16" ht="12.75">
      <c r="A60" s="24" t="s">
        <v>48</v>
      </c>
      <c s="29" t="s">
        <v>152</v>
      </c>
      <c s="29" t="s">
        <v>153</v>
      </c>
      <c s="24" t="s">
        <v>50</v>
      </c>
      <c s="30" t="s">
        <v>154</v>
      </c>
      <c s="31" t="s">
        <v>105</v>
      </c>
      <c s="32">
        <v>4.6</v>
      </c>
      <c s="33">
        <v>0</v>
      </c>
      <c s="34">
        <f>ROUND(ROUND(H60,2)*ROUND(G60,3),2)</f>
      </c>
      <c r="O60">
        <f>(I60*21)/100</f>
      </c>
      <c t="s">
        <v>26</v>
      </c>
    </row>
    <row r="61" spans="1:5" ht="12.75">
      <c r="A61" s="35" t="s">
        <v>53</v>
      </c>
      <c r="E61" s="36" t="s">
        <v>155</v>
      </c>
    </row>
    <row r="62" spans="1:5" ht="12.75">
      <c r="A62" s="37" t="s">
        <v>55</v>
      </c>
      <c r="E62" s="38" t="s">
        <v>156</v>
      </c>
    </row>
    <row r="63" spans="1:5" ht="357">
      <c r="A63" t="s">
        <v>56</v>
      </c>
      <c r="E63" s="36" t="s">
        <v>157</v>
      </c>
    </row>
    <row r="64" spans="1:16" ht="12.75">
      <c r="A64" s="24" t="s">
        <v>48</v>
      </c>
      <c s="29" t="s">
        <v>158</v>
      </c>
      <c s="29" t="s">
        <v>159</v>
      </c>
      <c s="24" t="s">
        <v>50</v>
      </c>
      <c s="30" t="s">
        <v>160</v>
      </c>
      <c s="31" t="s">
        <v>105</v>
      </c>
      <c s="32">
        <v>9.6</v>
      </c>
      <c s="33">
        <v>0</v>
      </c>
      <c s="34">
        <f>ROUND(ROUND(H64,2)*ROUND(G64,3),2)</f>
      </c>
      <c r="O64">
        <f>(I64*21)/100</f>
      </c>
      <c t="s">
        <v>26</v>
      </c>
    </row>
    <row r="65" spans="1:5" ht="12.75">
      <c r="A65" s="35" t="s">
        <v>53</v>
      </c>
      <c r="E65" s="36" t="s">
        <v>161</v>
      </c>
    </row>
    <row r="66" spans="1:5" ht="89.25">
      <c r="A66" s="37" t="s">
        <v>55</v>
      </c>
      <c r="E66" s="38" t="s">
        <v>162</v>
      </c>
    </row>
    <row r="67" spans="1:5" ht="357">
      <c r="A67" t="s">
        <v>56</v>
      </c>
      <c r="E67" s="36" t="s">
        <v>157</v>
      </c>
    </row>
    <row r="68" spans="1:16" ht="12.75">
      <c r="A68" s="24" t="s">
        <v>48</v>
      </c>
      <c s="29" t="s">
        <v>163</v>
      </c>
      <c s="29" t="s">
        <v>164</v>
      </c>
      <c s="24" t="s">
        <v>50</v>
      </c>
      <c s="30" t="s">
        <v>165</v>
      </c>
      <c s="31" t="s">
        <v>105</v>
      </c>
      <c s="32">
        <v>466.44</v>
      </c>
      <c s="33">
        <v>0</v>
      </c>
      <c s="34">
        <f>ROUND(ROUND(H68,2)*ROUND(G68,3),2)</f>
      </c>
      <c r="O68">
        <f>(I68*21)/100</f>
      </c>
      <c t="s">
        <v>26</v>
      </c>
    </row>
    <row r="69" spans="1:5" ht="25.5">
      <c r="A69" s="35" t="s">
        <v>53</v>
      </c>
      <c r="E69" s="36" t="s">
        <v>166</v>
      </c>
    </row>
    <row r="70" spans="1:5" ht="12.75">
      <c r="A70" s="37" t="s">
        <v>55</v>
      </c>
      <c r="E70" s="38" t="s">
        <v>167</v>
      </c>
    </row>
    <row r="71" spans="1:5" ht="38.25">
      <c r="A71" t="s">
        <v>56</v>
      </c>
      <c r="E71" s="36" t="s">
        <v>168</v>
      </c>
    </row>
    <row r="72" spans="1:16" ht="12.75">
      <c r="A72" s="24" t="s">
        <v>48</v>
      </c>
      <c s="29" t="s">
        <v>169</v>
      </c>
      <c s="29" t="s">
        <v>170</v>
      </c>
      <c s="24" t="s">
        <v>50</v>
      </c>
      <c s="30" t="s">
        <v>171</v>
      </c>
      <c s="31" t="s">
        <v>105</v>
      </c>
      <c s="32">
        <v>12.8</v>
      </c>
      <c s="33">
        <v>0</v>
      </c>
      <c s="34">
        <f>ROUND(ROUND(H72,2)*ROUND(G72,3),2)</f>
      </c>
      <c r="O72">
        <f>(I72*21)/100</f>
      </c>
      <c t="s">
        <v>26</v>
      </c>
    </row>
    <row r="73" spans="1:5" ht="12.75">
      <c r="A73" s="35" t="s">
        <v>53</v>
      </c>
      <c r="E73" s="36" t="s">
        <v>172</v>
      </c>
    </row>
    <row r="74" spans="1:5" ht="89.25">
      <c r="A74" s="37" t="s">
        <v>55</v>
      </c>
      <c r="E74" s="38" t="s">
        <v>173</v>
      </c>
    </row>
    <row r="75" spans="1:5" ht="102">
      <c r="A75" t="s">
        <v>56</v>
      </c>
      <c r="E75" s="36" t="s">
        <v>174</v>
      </c>
    </row>
    <row r="76" spans="1:18" ht="12.75" customHeight="1">
      <c r="A76" s="6" t="s">
        <v>46</v>
      </c>
      <c s="6"/>
      <c s="43" t="s">
        <v>38</v>
      </c>
      <c s="6"/>
      <c s="27" t="s">
        <v>93</v>
      </c>
      <c s="6"/>
      <c s="6"/>
      <c s="6"/>
      <c s="44">
        <f>0+Q76</f>
      </c>
      <c r="O76">
        <f>0+R76</f>
      </c>
      <c r="Q76">
        <f>0+I77+I81+I85+I89+I93+I97+I101+I105+I109+I113+I117</f>
      </c>
      <c>
        <f>0+O77+O81+O85+O89+O93+O97+O101+O105+O109+O113+O117</f>
      </c>
    </row>
    <row r="77" spans="1:16" ht="12.75">
      <c r="A77" s="24" t="s">
        <v>48</v>
      </c>
      <c s="29" t="s">
        <v>175</v>
      </c>
      <c s="29" t="s">
        <v>176</v>
      </c>
      <c s="24" t="s">
        <v>50</v>
      </c>
      <c s="30" t="s">
        <v>177</v>
      </c>
      <c s="31" t="s">
        <v>134</v>
      </c>
      <c s="32">
        <v>1216.8</v>
      </c>
      <c s="33">
        <v>0</v>
      </c>
      <c s="34">
        <f>ROUND(ROUND(H77,2)*ROUND(G77,3),2)</f>
      </c>
      <c r="O77">
        <f>(I77*21)/100</f>
      </c>
      <c t="s">
        <v>26</v>
      </c>
    </row>
    <row r="78" spans="1:5" ht="12.75">
      <c r="A78" s="35" t="s">
        <v>53</v>
      </c>
      <c r="E78" s="36" t="s">
        <v>178</v>
      </c>
    </row>
    <row r="79" spans="1:5" ht="12.75">
      <c r="A79" s="37" t="s">
        <v>55</v>
      </c>
      <c r="E79" s="38" t="s">
        <v>179</v>
      </c>
    </row>
    <row r="80" spans="1:5" ht="51">
      <c r="A80" t="s">
        <v>56</v>
      </c>
      <c r="E80" s="36" t="s">
        <v>180</v>
      </c>
    </row>
    <row r="81" spans="1:16" ht="12.75">
      <c r="A81" s="24" t="s">
        <v>48</v>
      </c>
      <c s="29" t="s">
        <v>181</v>
      </c>
      <c s="29" t="s">
        <v>182</v>
      </c>
      <c s="24" t="s">
        <v>50</v>
      </c>
      <c s="30" t="s">
        <v>183</v>
      </c>
      <c s="31" t="s">
        <v>134</v>
      </c>
      <c s="32">
        <v>1216.8</v>
      </c>
      <c s="33">
        <v>0</v>
      </c>
      <c s="34">
        <f>ROUND(ROUND(H81,2)*ROUND(G81,3),2)</f>
      </c>
      <c r="O81">
        <f>(I81*21)/100</f>
      </c>
      <c t="s">
        <v>26</v>
      </c>
    </row>
    <row r="82" spans="1:5" ht="12.75">
      <c r="A82" s="35" t="s">
        <v>53</v>
      </c>
      <c r="E82" s="36" t="s">
        <v>184</v>
      </c>
    </row>
    <row r="83" spans="1:5" ht="12.75">
      <c r="A83" s="37" t="s">
        <v>55</v>
      </c>
      <c r="E83" s="38" t="s">
        <v>179</v>
      </c>
    </row>
    <row r="84" spans="1:5" ht="51">
      <c r="A84" t="s">
        <v>56</v>
      </c>
      <c r="E84" s="36" t="s">
        <v>180</v>
      </c>
    </row>
    <row r="85" spans="1:16" ht="12.75">
      <c r="A85" s="24" t="s">
        <v>48</v>
      </c>
      <c s="29" t="s">
        <v>185</v>
      </c>
      <c s="29" t="s">
        <v>186</v>
      </c>
      <c s="24" t="s">
        <v>50</v>
      </c>
      <c s="30" t="s">
        <v>187</v>
      </c>
      <c s="31" t="s">
        <v>134</v>
      </c>
      <c s="32">
        <v>1512</v>
      </c>
      <c s="33">
        <v>0</v>
      </c>
      <c s="34">
        <f>ROUND(ROUND(H85,2)*ROUND(G85,3),2)</f>
      </c>
      <c r="O85">
        <f>(I85*21)/100</f>
      </c>
      <c t="s">
        <v>26</v>
      </c>
    </row>
    <row r="86" spans="1:5" ht="12.75">
      <c r="A86" s="35" t="s">
        <v>53</v>
      </c>
      <c r="E86" s="36" t="s">
        <v>188</v>
      </c>
    </row>
    <row r="87" spans="1:5" ht="12.75">
      <c r="A87" s="37" t="s">
        <v>55</v>
      </c>
      <c r="E87" s="38" t="s">
        <v>189</v>
      </c>
    </row>
    <row r="88" spans="1:5" ht="102">
      <c r="A88" t="s">
        <v>56</v>
      </c>
      <c r="E88" s="36" t="s">
        <v>190</v>
      </c>
    </row>
    <row r="89" spans="1:16" ht="12.75">
      <c r="A89" s="24" t="s">
        <v>48</v>
      </c>
      <c s="29" t="s">
        <v>191</v>
      </c>
      <c s="29" t="s">
        <v>192</v>
      </c>
      <c s="24" t="s">
        <v>50</v>
      </c>
      <c s="30" t="s">
        <v>193</v>
      </c>
      <c s="31" t="s">
        <v>134</v>
      </c>
      <c s="32">
        <v>5769</v>
      </c>
      <c s="33">
        <v>0</v>
      </c>
      <c s="34">
        <f>ROUND(ROUND(H89,2)*ROUND(G89,3),2)</f>
      </c>
      <c r="O89">
        <f>(I89*21)/100</f>
      </c>
      <c t="s">
        <v>26</v>
      </c>
    </row>
    <row r="90" spans="1:5" ht="12.75">
      <c r="A90" s="35" t="s">
        <v>53</v>
      </c>
      <c r="E90" s="36" t="s">
        <v>194</v>
      </c>
    </row>
    <row r="91" spans="1:5" ht="12.75">
      <c r="A91" s="37" t="s">
        <v>55</v>
      </c>
      <c r="E91" s="38" t="s">
        <v>195</v>
      </c>
    </row>
    <row r="92" spans="1:5" ht="51">
      <c r="A92" t="s">
        <v>56</v>
      </c>
      <c r="E92" s="36" t="s">
        <v>196</v>
      </c>
    </row>
    <row r="93" spans="1:16" ht="12.75">
      <c r="A93" s="24" t="s">
        <v>48</v>
      </c>
      <c s="29" t="s">
        <v>197</v>
      </c>
      <c s="29" t="s">
        <v>198</v>
      </c>
      <c s="24" t="s">
        <v>50</v>
      </c>
      <c s="30" t="s">
        <v>199</v>
      </c>
      <c s="31" t="s">
        <v>134</v>
      </c>
      <c s="32">
        <v>6055.44</v>
      </c>
      <c s="33">
        <v>0</v>
      </c>
      <c s="34">
        <f>ROUND(ROUND(H93,2)*ROUND(G93,3),2)</f>
      </c>
      <c r="O93">
        <f>(I93*21)/100</f>
      </c>
      <c t="s">
        <v>26</v>
      </c>
    </row>
    <row r="94" spans="1:5" ht="25.5">
      <c r="A94" s="35" t="s">
        <v>53</v>
      </c>
      <c r="E94" s="36" t="s">
        <v>200</v>
      </c>
    </row>
    <row r="95" spans="1:5" ht="12.75">
      <c r="A95" s="37" t="s">
        <v>55</v>
      </c>
      <c r="E95" s="38" t="s">
        <v>201</v>
      </c>
    </row>
    <row r="96" spans="1:5" ht="51">
      <c r="A96" t="s">
        <v>56</v>
      </c>
      <c r="E96" s="36" t="s">
        <v>196</v>
      </c>
    </row>
    <row r="97" spans="1:16" ht="12.75">
      <c r="A97" s="24" t="s">
        <v>48</v>
      </c>
      <c s="29" t="s">
        <v>202</v>
      </c>
      <c s="29" t="s">
        <v>203</v>
      </c>
      <c s="24" t="s">
        <v>32</v>
      </c>
      <c s="30" t="s">
        <v>204</v>
      </c>
      <c s="31" t="s">
        <v>134</v>
      </c>
      <c s="32">
        <v>1575</v>
      </c>
      <c s="33">
        <v>0</v>
      </c>
      <c s="34">
        <f>ROUND(ROUND(H97,2)*ROUND(G97,3),2)</f>
      </c>
      <c r="O97">
        <f>(I97*21)/100</f>
      </c>
      <c t="s">
        <v>26</v>
      </c>
    </row>
    <row r="98" spans="1:5" ht="12.75">
      <c r="A98" s="35" t="s">
        <v>53</v>
      </c>
      <c r="E98" s="36" t="s">
        <v>205</v>
      </c>
    </row>
    <row r="99" spans="1:5" ht="89.25">
      <c r="A99" s="37" t="s">
        <v>55</v>
      </c>
      <c r="E99" s="38" t="s">
        <v>206</v>
      </c>
    </row>
    <row r="100" spans="1:5" ht="51">
      <c r="A100" t="s">
        <v>56</v>
      </c>
      <c r="E100" s="36" t="s">
        <v>207</v>
      </c>
    </row>
    <row r="101" spans="1:16" ht="12.75">
      <c r="A101" s="24" t="s">
        <v>48</v>
      </c>
      <c s="29" t="s">
        <v>208</v>
      </c>
      <c s="29" t="s">
        <v>203</v>
      </c>
      <c s="24" t="s">
        <v>26</v>
      </c>
      <c s="30" t="s">
        <v>204</v>
      </c>
      <c s="31" t="s">
        <v>134</v>
      </c>
      <c s="32">
        <v>1776.5</v>
      </c>
      <c s="33">
        <v>0</v>
      </c>
      <c s="34">
        <f>ROUND(ROUND(H101,2)*ROUND(G101,3),2)</f>
      </c>
      <c r="O101">
        <f>(I101*21)/100</f>
      </c>
      <c t="s">
        <v>26</v>
      </c>
    </row>
    <row r="102" spans="1:5" ht="12.75">
      <c r="A102" s="35" t="s">
        <v>53</v>
      </c>
      <c r="E102" s="36" t="s">
        <v>205</v>
      </c>
    </row>
    <row r="103" spans="1:5" ht="25.5">
      <c r="A103" s="37" t="s">
        <v>55</v>
      </c>
      <c r="E103" s="38" t="s">
        <v>209</v>
      </c>
    </row>
    <row r="104" spans="1:5" ht="51">
      <c r="A104" t="s">
        <v>56</v>
      </c>
      <c r="E104" s="36" t="s">
        <v>207</v>
      </c>
    </row>
    <row r="105" spans="1:16" ht="12.75">
      <c r="A105" s="24" t="s">
        <v>48</v>
      </c>
      <c s="29" t="s">
        <v>210</v>
      </c>
      <c s="29" t="s">
        <v>211</v>
      </c>
      <c s="24" t="s">
        <v>50</v>
      </c>
      <c s="30" t="s">
        <v>212</v>
      </c>
      <c s="31" t="s">
        <v>105</v>
      </c>
      <c s="32">
        <v>472.626</v>
      </c>
      <c s="33">
        <v>0</v>
      </c>
      <c s="34">
        <f>ROUND(ROUND(H105,2)*ROUND(G105,3),2)</f>
      </c>
      <c r="O105">
        <f>(I105*21)/100</f>
      </c>
      <c t="s">
        <v>26</v>
      </c>
    </row>
    <row r="106" spans="1:5" ht="12.75">
      <c r="A106" s="35" t="s">
        <v>53</v>
      </c>
      <c r="E106" s="36" t="s">
        <v>213</v>
      </c>
    </row>
    <row r="107" spans="1:5" ht="89.25">
      <c r="A107" s="37" t="s">
        <v>55</v>
      </c>
      <c r="E107" s="38" t="s">
        <v>214</v>
      </c>
    </row>
    <row r="108" spans="1:5" ht="140.25">
      <c r="A108" t="s">
        <v>56</v>
      </c>
      <c r="E108" s="36" t="s">
        <v>215</v>
      </c>
    </row>
    <row r="109" spans="1:16" ht="12.75">
      <c r="A109" s="24" t="s">
        <v>48</v>
      </c>
      <c s="29" t="s">
        <v>216</v>
      </c>
      <c s="29" t="s">
        <v>217</v>
      </c>
      <c s="24" t="s">
        <v>50</v>
      </c>
      <c s="30" t="s">
        <v>218</v>
      </c>
      <c s="31" t="s">
        <v>134</v>
      </c>
      <c s="32">
        <v>5769</v>
      </c>
      <c s="33">
        <v>0</v>
      </c>
      <c s="34">
        <f>ROUND(ROUND(H109,2)*ROUND(G109,3),2)</f>
      </c>
      <c r="O109">
        <f>(I109*21)/100</f>
      </c>
      <c t="s">
        <v>26</v>
      </c>
    </row>
    <row r="110" spans="1:5" ht="12.75">
      <c r="A110" s="35" t="s">
        <v>53</v>
      </c>
      <c r="E110" s="36" t="s">
        <v>219</v>
      </c>
    </row>
    <row r="111" spans="1:5" ht="89.25">
      <c r="A111" s="37" t="s">
        <v>55</v>
      </c>
      <c r="E111" s="38" t="s">
        <v>220</v>
      </c>
    </row>
    <row r="112" spans="1:5" ht="140.25">
      <c r="A112" t="s">
        <v>56</v>
      </c>
      <c r="E112" s="36" t="s">
        <v>215</v>
      </c>
    </row>
    <row r="113" spans="1:16" ht="12.75">
      <c r="A113" s="24" t="s">
        <v>48</v>
      </c>
      <c s="29" t="s">
        <v>221</v>
      </c>
      <c s="29" t="s">
        <v>222</v>
      </c>
      <c s="24" t="s">
        <v>50</v>
      </c>
      <c s="30" t="s">
        <v>223</v>
      </c>
      <c s="31" t="s">
        <v>134</v>
      </c>
      <c s="32">
        <v>142.5</v>
      </c>
      <c s="33">
        <v>0</v>
      </c>
      <c s="34">
        <f>ROUND(ROUND(H113,2)*ROUND(G113,3),2)</f>
      </c>
      <c r="O113">
        <f>(I113*21)/100</f>
      </c>
      <c t="s">
        <v>26</v>
      </c>
    </row>
    <row r="114" spans="1:5" ht="12.75">
      <c r="A114" s="35" t="s">
        <v>53</v>
      </c>
      <c r="E114" s="36" t="s">
        <v>224</v>
      </c>
    </row>
    <row r="115" spans="1:5" ht="12.75">
      <c r="A115" s="37" t="s">
        <v>55</v>
      </c>
      <c r="E115" s="38" t="s">
        <v>225</v>
      </c>
    </row>
    <row r="116" spans="1:5" ht="140.25">
      <c r="A116" t="s">
        <v>56</v>
      </c>
      <c r="E116" s="36" t="s">
        <v>215</v>
      </c>
    </row>
    <row r="117" spans="1:16" ht="12.75">
      <c r="A117" s="24" t="s">
        <v>48</v>
      </c>
      <c s="29" t="s">
        <v>226</v>
      </c>
      <c s="29" t="s">
        <v>227</v>
      </c>
      <c s="24" t="s">
        <v>50</v>
      </c>
      <c s="30" t="s">
        <v>228</v>
      </c>
      <c s="31" t="s">
        <v>229</v>
      </c>
      <c s="32">
        <v>11</v>
      </c>
      <c s="33">
        <v>0</v>
      </c>
      <c s="34">
        <f>ROUND(ROUND(H117,2)*ROUND(G117,3),2)</f>
      </c>
      <c r="O117">
        <f>(I117*21)/100</f>
      </c>
      <c t="s">
        <v>26</v>
      </c>
    </row>
    <row r="118" spans="1:5" ht="12.75">
      <c r="A118" s="35" t="s">
        <v>53</v>
      </c>
      <c r="E118" s="36" t="s">
        <v>230</v>
      </c>
    </row>
    <row r="119" spans="1:5" ht="25.5">
      <c r="A119" s="37" t="s">
        <v>55</v>
      </c>
      <c r="E119" s="38" t="s">
        <v>231</v>
      </c>
    </row>
    <row r="120" spans="1:5" ht="38.25">
      <c r="A120" t="s">
        <v>56</v>
      </c>
      <c r="E120" s="36" t="s">
        <v>232</v>
      </c>
    </row>
    <row r="121" spans="1:18" ht="12.75" customHeight="1">
      <c r="A121" s="6" t="s">
        <v>46</v>
      </c>
      <c s="6"/>
      <c s="43" t="s">
        <v>85</v>
      </c>
      <c s="6"/>
      <c s="27" t="s">
        <v>233</v>
      </c>
      <c s="6"/>
      <c s="6"/>
      <c s="6"/>
      <c s="44">
        <f>0+Q121</f>
      </c>
      <c r="O121">
        <f>0+R121</f>
      </c>
      <c r="Q121">
        <f>0+I122+I126+I130+I134</f>
      </c>
      <c>
        <f>0+O122+O126+O130+O134</f>
      </c>
    </row>
    <row r="122" spans="1:16" ht="12.75">
      <c r="A122" s="24" t="s">
        <v>48</v>
      </c>
      <c s="29" t="s">
        <v>234</v>
      </c>
      <c s="29" t="s">
        <v>235</v>
      </c>
      <c s="24" t="s">
        <v>50</v>
      </c>
      <c s="30" t="s">
        <v>236</v>
      </c>
      <c s="31" t="s">
        <v>229</v>
      </c>
      <c s="32">
        <v>2028</v>
      </c>
      <c s="33">
        <v>0</v>
      </c>
      <c s="34">
        <f>ROUND(ROUND(H122,2)*ROUND(G122,3),2)</f>
      </c>
      <c r="O122">
        <f>(I122*21)/100</f>
      </c>
      <c t="s">
        <v>26</v>
      </c>
    </row>
    <row r="123" spans="1:5" ht="25.5">
      <c r="A123" s="35" t="s">
        <v>53</v>
      </c>
      <c r="E123" s="36" t="s">
        <v>237</v>
      </c>
    </row>
    <row r="124" spans="1:5" ht="12.75">
      <c r="A124" s="37" t="s">
        <v>55</v>
      </c>
      <c r="E124" s="38" t="s">
        <v>238</v>
      </c>
    </row>
    <row r="125" spans="1:5" ht="242.25">
      <c r="A125" t="s">
        <v>56</v>
      </c>
      <c r="E125" s="36" t="s">
        <v>239</v>
      </c>
    </row>
    <row r="126" spans="1:16" ht="12.75">
      <c r="A126" s="24" t="s">
        <v>48</v>
      </c>
      <c s="29" t="s">
        <v>240</v>
      </c>
      <c s="29" t="s">
        <v>241</v>
      </c>
      <c s="24" t="s">
        <v>50</v>
      </c>
      <c s="30" t="s">
        <v>242</v>
      </c>
      <c s="31" t="s">
        <v>243</v>
      </c>
      <c s="32">
        <v>36</v>
      </c>
      <c s="33">
        <v>0</v>
      </c>
      <c s="34">
        <f>ROUND(ROUND(H126,2)*ROUND(G126,3),2)</f>
      </c>
      <c r="O126">
        <f>(I126*21)/100</f>
      </c>
      <c t="s">
        <v>26</v>
      </c>
    </row>
    <row r="127" spans="1:5" ht="38.25">
      <c r="A127" s="35" t="s">
        <v>53</v>
      </c>
      <c r="E127" s="36" t="s">
        <v>244</v>
      </c>
    </row>
    <row r="128" spans="1:5" ht="12.75">
      <c r="A128" s="37" t="s">
        <v>55</v>
      </c>
      <c r="E128" s="38" t="s">
        <v>245</v>
      </c>
    </row>
    <row r="129" spans="1:5" ht="102">
      <c r="A129" t="s">
        <v>56</v>
      </c>
      <c r="E129" s="36" t="s">
        <v>246</v>
      </c>
    </row>
    <row r="130" spans="1:16" ht="12.75">
      <c r="A130" s="24" t="s">
        <v>48</v>
      </c>
      <c s="29" t="s">
        <v>247</v>
      </c>
      <c s="29" t="s">
        <v>248</v>
      </c>
      <c s="24" t="s">
        <v>50</v>
      </c>
      <c s="30" t="s">
        <v>249</v>
      </c>
      <c s="31" t="s">
        <v>243</v>
      </c>
      <c s="32">
        <v>36</v>
      </c>
      <c s="33">
        <v>0</v>
      </c>
      <c s="34">
        <f>ROUND(ROUND(H130,2)*ROUND(G130,3),2)</f>
      </c>
      <c r="O130">
        <f>(I130*21)/100</f>
      </c>
      <c t="s">
        <v>26</v>
      </c>
    </row>
    <row r="131" spans="1:5" ht="25.5">
      <c r="A131" s="35" t="s">
        <v>53</v>
      </c>
      <c r="E131" s="36" t="s">
        <v>250</v>
      </c>
    </row>
    <row r="132" spans="1:5" ht="12.75">
      <c r="A132" s="37" t="s">
        <v>55</v>
      </c>
      <c r="E132" s="38" t="s">
        <v>245</v>
      </c>
    </row>
    <row r="133" spans="1:5" ht="12.75">
      <c r="A133" t="s">
        <v>56</v>
      </c>
      <c r="E133" s="36" t="s">
        <v>251</v>
      </c>
    </row>
    <row r="134" spans="1:16" ht="12.75">
      <c r="A134" s="24" t="s">
        <v>48</v>
      </c>
      <c s="29" t="s">
        <v>252</v>
      </c>
      <c s="29" t="s">
        <v>253</v>
      </c>
      <c s="24" t="s">
        <v>50</v>
      </c>
      <c s="30" t="s">
        <v>254</v>
      </c>
      <c s="31" t="s">
        <v>105</v>
      </c>
      <c s="32">
        <v>13</v>
      </c>
      <c s="33">
        <v>0</v>
      </c>
      <c s="34">
        <f>ROUND(ROUND(H134,2)*ROUND(G134,3),2)</f>
      </c>
      <c r="O134">
        <f>(I134*21)/100</f>
      </c>
      <c t="s">
        <v>26</v>
      </c>
    </row>
    <row r="135" spans="1:5" ht="12.75">
      <c r="A135" s="35" t="s">
        <v>53</v>
      </c>
      <c r="E135" s="36" t="s">
        <v>255</v>
      </c>
    </row>
    <row r="136" spans="1:5" ht="89.25">
      <c r="A136" s="37" t="s">
        <v>55</v>
      </c>
      <c r="E136" s="38" t="s">
        <v>256</v>
      </c>
    </row>
    <row r="137" spans="1:5" ht="382.5">
      <c r="A137" t="s">
        <v>56</v>
      </c>
      <c r="E137" s="36" t="s">
        <v>257</v>
      </c>
    </row>
    <row r="138" spans="1:18" ht="12.75" customHeight="1">
      <c r="A138" s="6" t="s">
        <v>46</v>
      </c>
      <c s="6"/>
      <c s="43" t="s">
        <v>43</v>
      </c>
      <c s="6"/>
      <c s="27" t="s">
        <v>258</v>
      </c>
      <c s="6"/>
      <c s="6"/>
      <c s="6"/>
      <c s="44">
        <f>0+Q138</f>
      </c>
      <c r="O138">
        <f>0+R138</f>
      </c>
      <c r="Q138">
        <f>0+I139+I143+I147+I151+I155+I159+I163+I167+I171+I175+I179+I183+I187+I191</f>
      </c>
      <c>
        <f>0+O139+O143+O147+O151+O155+O159+O163+O167+O171+O175+O179+O183+O187+O191</f>
      </c>
    </row>
    <row r="139" spans="1:16" ht="25.5">
      <c r="A139" s="24" t="s">
        <v>48</v>
      </c>
      <c s="29" t="s">
        <v>259</v>
      </c>
      <c s="29" t="s">
        <v>260</v>
      </c>
      <c s="24" t="s">
        <v>50</v>
      </c>
      <c s="30" t="s">
        <v>261</v>
      </c>
      <c s="31" t="s">
        <v>229</v>
      </c>
      <c s="32">
        <v>56</v>
      </c>
      <c s="33">
        <v>0</v>
      </c>
      <c s="34">
        <f>ROUND(ROUND(H139,2)*ROUND(G139,3),2)</f>
      </c>
      <c r="O139">
        <f>(I139*21)/100</f>
      </c>
      <c t="s">
        <v>26</v>
      </c>
    </row>
    <row r="140" spans="1:5" ht="12.75">
      <c r="A140" s="35" t="s">
        <v>53</v>
      </c>
      <c r="E140" s="36" t="s">
        <v>262</v>
      </c>
    </row>
    <row r="141" spans="1:5" ht="89.25">
      <c r="A141" s="37" t="s">
        <v>55</v>
      </c>
      <c r="E141" s="38" t="s">
        <v>263</v>
      </c>
    </row>
    <row r="142" spans="1:5" ht="140.25">
      <c r="A142" t="s">
        <v>56</v>
      </c>
      <c r="E142" s="36" t="s">
        <v>264</v>
      </c>
    </row>
    <row r="143" spans="1:16" ht="12.75">
      <c r="A143" s="24" t="s">
        <v>48</v>
      </c>
      <c s="29" t="s">
        <v>265</v>
      </c>
      <c s="29" t="s">
        <v>266</v>
      </c>
      <c s="24" t="s">
        <v>50</v>
      </c>
      <c s="30" t="s">
        <v>267</v>
      </c>
      <c s="31" t="s">
        <v>243</v>
      </c>
      <c s="32">
        <v>68</v>
      </c>
      <c s="33">
        <v>0</v>
      </c>
      <c s="34">
        <f>ROUND(ROUND(H143,2)*ROUND(G143,3),2)</f>
      </c>
      <c r="O143">
        <f>(I143*21)/100</f>
      </c>
      <c t="s">
        <v>26</v>
      </c>
    </row>
    <row r="144" spans="1:5" ht="12.75">
      <c r="A144" s="35" t="s">
        <v>53</v>
      </c>
      <c r="E144" s="36" t="s">
        <v>268</v>
      </c>
    </row>
    <row r="145" spans="1:5" ht="51">
      <c r="A145" s="37" t="s">
        <v>55</v>
      </c>
      <c r="E145" s="38" t="s">
        <v>269</v>
      </c>
    </row>
    <row r="146" spans="1:5" ht="51">
      <c r="A146" t="s">
        <v>56</v>
      </c>
      <c r="E146" s="36" t="s">
        <v>270</v>
      </c>
    </row>
    <row r="147" spans="1:16" ht="25.5">
      <c r="A147" s="24" t="s">
        <v>48</v>
      </c>
      <c s="29" t="s">
        <v>271</v>
      </c>
      <c s="29" t="s">
        <v>272</v>
      </c>
      <c s="24" t="s">
        <v>50</v>
      </c>
      <c s="30" t="s">
        <v>273</v>
      </c>
      <c s="31" t="s">
        <v>134</v>
      </c>
      <c s="32">
        <v>255.75</v>
      </c>
      <c s="33">
        <v>0</v>
      </c>
      <c s="34">
        <f>ROUND(ROUND(H147,2)*ROUND(G147,3),2)</f>
      </c>
      <c r="O147">
        <f>(I147*21)/100</f>
      </c>
      <c t="s">
        <v>26</v>
      </c>
    </row>
    <row r="148" spans="1:5" ht="25.5">
      <c r="A148" s="35" t="s">
        <v>53</v>
      </c>
      <c r="E148" s="36" t="s">
        <v>274</v>
      </c>
    </row>
    <row r="149" spans="1:5" ht="25.5">
      <c r="A149" s="37" t="s">
        <v>55</v>
      </c>
      <c r="E149" s="38" t="s">
        <v>275</v>
      </c>
    </row>
    <row r="150" spans="1:5" ht="38.25">
      <c r="A150" t="s">
        <v>56</v>
      </c>
      <c r="E150" s="36" t="s">
        <v>276</v>
      </c>
    </row>
    <row r="151" spans="1:16" ht="25.5">
      <c r="A151" s="24" t="s">
        <v>48</v>
      </c>
      <c s="29" t="s">
        <v>277</v>
      </c>
      <c s="29" t="s">
        <v>278</v>
      </c>
      <c s="24" t="s">
        <v>50</v>
      </c>
      <c s="30" t="s">
        <v>279</v>
      </c>
      <c s="31" t="s">
        <v>134</v>
      </c>
      <c s="32">
        <v>255.75</v>
      </c>
      <c s="33">
        <v>0</v>
      </c>
      <c s="34">
        <f>ROUND(ROUND(H151,2)*ROUND(G151,3),2)</f>
      </c>
      <c r="O151">
        <f>(I151*21)/100</f>
      </c>
      <c t="s">
        <v>26</v>
      </c>
    </row>
    <row r="152" spans="1:5" ht="25.5">
      <c r="A152" s="35" t="s">
        <v>53</v>
      </c>
      <c r="E152" s="36" t="s">
        <v>280</v>
      </c>
    </row>
    <row r="153" spans="1:5" ht="25.5">
      <c r="A153" s="37" t="s">
        <v>55</v>
      </c>
      <c r="E153" s="38" t="s">
        <v>275</v>
      </c>
    </row>
    <row r="154" spans="1:5" ht="38.25">
      <c r="A154" t="s">
        <v>56</v>
      </c>
      <c r="E154" s="36" t="s">
        <v>276</v>
      </c>
    </row>
    <row r="155" spans="1:16" ht="12.75">
      <c r="A155" s="24" t="s">
        <v>48</v>
      </c>
      <c s="29" t="s">
        <v>281</v>
      </c>
      <c s="29" t="s">
        <v>282</v>
      </c>
      <c s="24" t="s">
        <v>50</v>
      </c>
      <c s="30" t="s">
        <v>283</v>
      </c>
      <c s="31" t="s">
        <v>229</v>
      </c>
      <c s="32">
        <v>10</v>
      </c>
      <c s="33">
        <v>0</v>
      </c>
      <c s="34">
        <f>ROUND(ROUND(H155,2)*ROUND(G155,3),2)</f>
      </c>
      <c r="O155">
        <f>(I155*21)/100</f>
      </c>
      <c t="s">
        <v>26</v>
      </c>
    </row>
    <row r="156" spans="1:5" ht="25.5">
      <c r="A156" s="35" t="s">
        <v>53</v>
      </c>
      <c r="E156" s="36" t="s">
        <v>284</v>
      </c>
    </row>
    <row r="157" spans="1:5" ht="12.75">
      <c r="A157" s="37" t="s">
        <v>55</v>
      </c>
      <c r="E157" s="38" t="s">
        <v>285</v>
      </c>
    </row>
    <row r="158" spans="1:5" ht="63.75">
      <c r="A158" t="s">
        <v>56</v>
      </c>
      <c r="E158" s="36" t="s">
        <v>286</v>
      </c>
    </row>
    <row r="159" spans="1:16" ht="12.75">
      <c r="A159" s="24" t="s">
        <v>48</v>
      </c>
      <c s="29" t="s">
        <v>287</v>
      </c>
      <c s="29" t="s">
        <v>288</v>
      </c>
      <c s="24" t="s">
        <v>50</v>
      </c>
      <c s="30" t="s">
        <v>289</v>
      </c>
      <c s="31" t="s">
        <v>229</v>
      </c>
      <c s="32">
        <v>10</v>
      </c>
      <c s="33">
        <v>0</v>
      </c>
      <c s="34">
        <f>ROUND(ROUND(H159,2)*ROUND(G159,3),2)</f>
      </c>
      <c r="O159">
        <f>(I159*21)/100</f>
      </c>
      <c t="s">
        <v>26</v>
      </c>
    </row>
    <row r="160" spans="1:5" ht="25.5">
      <c r="A160" s="35" t="s">
        <v>53</v>
      </c>
      <c r="E160" s="36" t="s">
        <v>290</v>
      </c>
    </row>
    <row r="161" spans="1:5" ht="12.75">
      <c r="A161" s="37" t="s">
        <v>55</v>
      </c>
      <c r="E161" s="38" t="s">
        <v>285</v>
      </c>
    </row>
    <row r="162" spans="1:5" ht="63.75">
      <c r="A162" t="s">
        <v>56</v>
      </c>
      <c r="E162" s="36" t="s">
        <v>286</v>
      </c>
    </row>
    <row r="163" spans="1:16" ht="12.75">
      <c r="A163" s="24" t="s">
        <v>48</v>
      </c>
      <c s="29" t="s">
        <v>291</v>
      </c>
      <c s="29" t="s">
        <v>292</v>
      </c>
      <c s="24" t="s">
        <v>50</v>
      </c>
      <c s="30" t="s">
        <v>293</v>
      </c>
      <c s="31" t="s">
        <v>229</v>
      </c>
      <c s="32">
        <v>11</v>
      </c>
      <c s="33">
        <v>0</v>
      </c>
      <c s="34">
        <f>ROUND(ROUND(H163,2)*ROUND(G163,3),2)</f>
      </c>
      <c r="O163">
        <f>(I163*21)/100</f>
      </c>
      <c t="s">
        <v>26</v>
      </c>
    </row>
    <row r="164" spans="1:5" ht="25.5">
      <c r="A164" s="35" t="s">
        <v>53</v>
      </c>
      <c r="E164" s="36" t="s">
        <v>294</v>
      </c>
    </row>
    <row r="165" spans="1:5" ht="12.75">
      <c r="A165" s="37" t="s">
        <v>55</v>
      </c>
      <c r="E165" s="38" t="s">
        <v>295</v>
      </c>
    </row>
    <row r="166" spans="1:5" ht="25.5">
      <c r="A166" t="s">
        <v>56</v>
      </c>
      <c r="E166" s="36" t="s">
        <v>296</v>
      </c>
    </row>
    <row r="167" spans="1:16" ht="25.5">
      <c r="A167" s="24" t="s">
        <v>48</v>
      </c>
      <c s="29" t="s">
        <v>297</v>
      </c>
      <c s="29" t="s">
        <v>298</v>
      </c>
      <c s="24" t="s">
        <v>50</v>
      </c>
      <c s="30" t="s">
        <v>299</v>
      </c>
      <c s="31" t="s">
        <v>229</v>
      </c>
      <c s="32">
        <v>32</v>
      </c>
      <c s="33">
        <v>0</v>
      </c>
      <c s="34">
        <f>ROUND(ROUND(H167,2)*ROUND(G167,3),2)</f>
      </c>
      <c r="O167">
        <f>(I167*21)/100</f>
      </c>
      <c t="s">
        <v>26</v>
      </c>
    </row>
    <row r="168" spans="1:5" ht="25.5">
      <c r="A168" s="35" t="s">
        <v>53</v>
      </c>
      <c r="E168" s="36" t="s">
        <v>300</v>
      </c>
    </row>
    <row r="169" spans="1:5" ht="12.75">
      <c r="A169" s="37" t="s">
        <v>55</v>
      </c>
      <c r="E169" s="38" t="s">
        <v>301</v>
      </c>
    </row>
    <row r="170" spans="1:5" ht="76.5">
      <c r="A170" t="s">
        <v>56</v>
      </c>
      <c r="E170" s="36" t="s">
        <v>302</v>
      </c>
    </row>
    <row r="171" spans="1:16" ht="12.75">
      <c r="A171" s="24" t="s">
        <v>48</v>
      </c>
      <c s="29" t="s">
        <v>303</v>
      </c>
      <c s="29" t="s">
        <v>304</v>
      </c>
      <c s="24" t="s">
        <v>50</v>
      </c>
      <c s="30" t="s">
        <v>305</v>
      </c>
      <c s="31" t="s">
        <v>134</v>
      </c>
      <c s="32">
        <v>5115</v>
      </c>
      <c s="33">
        <v>0</v>
      </c>
      <c s="34">
        <f>ROUND(ROUND(H171,2)*ROUND(G171,3),2)</f>
      </c>
      <c r="O171">
        <f>(I171*21)/100</f>
      </c>
      <c t="s">
        <v>26</v>
      </c>
    </row>
    <row r="172" spans="1:5" ht="12.75">
      <c r="A172" s="35" t="s">
        <v>53</v>
      </c>
      <c r="E172" s="36" t="s">
        <v>306</v>
      </c>
    </row>
    <row r="173" spans="1:5" ht="12.75">
      <c r="A173" s="37" t="s">
        <v>55</v>
      </c>
      <c r="E173" s="38" t="s">
        <v>307</v>
      </c>
    </row>
    <row r="174" spans="1:5" ht="25.5">
      <c r="A174" t="s">
        <v>56</v>
      </c>
      <c r="E174" s="36" t="s">
        <v>308</v>
      </c>
    </row>
    <row r="175" spans="1:16" ht="12.75">
      <c r="A175" s="24" t="s">
        <v>48</v>
      </c>
      <c s="29" t="s">
        <v>309</v>
      </c>
      <c s="29" t="s">
        <v>310</v>
      </c>
      <c s="24" t="s">
        <v>50</v>
      </c>
      <c s="30" t="s">
        <v>311</v>
      </c>
      <c s="31" t="s">
        <v>134</v>
      </c>
      <c s="32">
        <v>5115</v>
      </c>
      <c s="33">
        <v>0</v>
      </c>
      <c s="34">
        <f>ROUND(ROUND(H175,2)*ROUND(G175,3),2)</f>
      </c>
      <c r="O175">
        <f>(I175*21)/100</f>
      </c>
      <c t="s">
        <v>26</v>
      </c>
    </row>
    <row r="176" spans="1:5" ht="12.75">
      <c r="A176" s="35" t="s">
        <v>53</v>
      </c>
      <c r="E176" s="36" t="s">
        <v>306</v>
      </c>
    </row>
    <row r="177" spans="1:5" ht="12.75">
      <c r="A177" s="37" t="s">
        <v>55</v>
      </c>
      <c r="E177" s="38" t="s">
        <v>307</v>
      </c>
    </row>
    <row r="178" spans="1:5" ht="25.5">
      <c r="A178" t="s">
        <v>56</v>
      </c>
      <c r="E178" s="36" t="s">
        <v>308</v>
      </c>
    </row>
    <row r="179" spans="1:16" ht="12.75">
      <c r="A179" s="24" t="s">
        <v>48</v>
      </c>
      <c s="29" t="s">
        <v>312</v>
      </c>
      <c s="29" t="s">
        <v>313</v>
      </c>
      <c s="24" t="s">
        <v>50</v>
      </c>
      <c s="30" t="s">
        <v>314</v>
      </c>
      <c s="31" t="s">
        <v>105</v>
      </c>
      <c s="32">
        <v>6</v>
      </c>
      <c s="33">
        <v>0</v>
      </c>
      <c s="34">
        <f>ROUND(ROUND(H179,2)*ROUND(G179,3),2)</f>
      </c>
      <c r="O179">
        <f>(I179*21)/100</f>
      </c>
      <c t="s">
        <v>26</v>
      </c>
    </row>
    <row r="180" spans="1:5" ht="12.75">
      <c r="A180" s="35" t="s">
        <v>53</v>
      </c>
      <c r="E180" s="36" t="s">
        <v>315</v>
      </c>
    </row>
    <row r="181" spans="1:5" ht="12.75">
      <c r="A181" s="37" t="s">
        <v>55</v>
      </c>
      <c r="E181" s="38" t="s">
        <v>316</v>
      </c>
    </row>
    <row r="182" spans="1:5" ht="102">
      <c r="A182" t="s">
        <v>56</v>
      </c>
      <c r="E182" s="36" t="s">
        <v>317</v>
      </c>
    </row>
    <row r="183" spans="1:16" ht="12.75">
      <c r="A183" s="24" t="s">
        <v>48</v>
      </c>
      <c s="29" t="s">
        <v>318</v>
      </c>
      <c s="29" t="s">
        <v>319</v>
      </c>
      <c s="24" t="s">
        <v>50</v>
      </c>
      <c s="30" t="s">
        <v>320</v>
      </c>
      <c s="31" t="s">
        <v>321</v>
      </c>
      <c s="32">
        <v>156</v>
      </c>
      <c s="33">
        <v>0</v>
      </c>
      <c s="34">
        <f>ROUND(ROUND(H183,2)*ROUND(G183,3),2)</f>
      </c>
      <c r="O183">
        <f>(I183*21)/100</f>
      </c>
      <c t="s">
        <v>26</v>
      </c>
    </row>
    <row r="184" spans="1:5" ht="12.75">
      <c r="A184" s="35" t="s">
        <v>53</v>
      </c>
      <c r="E184" s="36" t="s">
        <v>322</v>
      </c>
    </row>
    <row r="185" spans="1:5" ht="12.75">
      <c r="A185" s="37" t="s">
        <v>55</v>
      </c>
      <c r="E185" s="38" t="s">
        <v>323</v>
      </c>
    </row>
    <row r="186" spans="1:5" ht="25.5">
      <c r="A186" t="s">
        <v>56</v>
      </c>
      <c r="E186" s="36" t="s">
        <v>324</v>
      </c>
    </row>
    <row r="187" spans="1:16" ht="12.75">
      <c r="A187" s="24" t="s">
        <v>48</v>
      </c>
      <c s="29" t="s">
        <v>325</v>
      </c>
      <c s="29" t="s">
        <v>326</v>
      </c>
      <c s="24" t="s">
        <v>50</v>
      </c>
      <c s="30" t="s">
        <v>327</v>
      </c>
      <c s="31" t="s">
        <v>105</v>
      </c>
      <c s="32">
        <v>4.8</v>
      </c>
      <c s="33">
        <v>0</v>
      </c>
      <c s="34">
        <f>ROUND(ROUND(H187,2)*ROUND(G187,3),2)</f>
      </c>
      <c r="O187">
        <f>(I187*21)/100</f>
      </c>
      <c t="s">
        <v>26</v>
      </c>
    </row>
    <row r="188" spans="1:5" ht="12.75">
      <c r="A188" s="35" t="s">
        <v>53</v>
      </c>
      <c r="E188" s="36" t="s">
        <v>328</v>
      </c>
    </row>
    <row r="189" spans="1:5" ht="12.75">
      <c r="A189" s="37" t="s">
        <v>55</v>
      </c>
      <c r="E189" s="38" t="s">
        <v>329</v>
      </c>
    </row>
    <row r="190" spans="1:5" ht="102">
      <c r="A190" t="s">
        <v>56</v>
      </c>
      <c r="E190" s="36" t="s">
        <v>317</v>
      </c>
    </row>
    <row r="191" spans="1:16" ht="12.75">
      <c r="A191" s="24" t="s">
        <v>48</v>
      </c>
      <c s="29" t="s">
        <v>330</v>
      </c>
      <c s="29" t="s">
        <v>331</v>
      </c>
      <c s="24" t="s">
        <v>50</v>
      </c>
      <c s="30" t="s">
        <v>332</v>
      </c>
      <c s="31" t="s">
        <v>321</v>
      </c>
      <c s="32">
        <v>110.4</v>
      </c>
      <c s="33">
        <v>0</v>
      </c>
      <c s="34">
        <f>ROUND(ROUND(H191,2)*ROUND(G191,3),2)</f>
      </c>
      <c r="O191">
        <f>(I191*21)/100</f>
      </c>
      <c t="s">
        <v>26</v>
      </c>
    </row>
    <row r="192" spans="1:5" ht="12.75">
      <c r="A192" s="35" t="s">
        <v>53</v>
      </c>
      <c r="E192" s="36" t="s">
        <v>333</v>
      </c>
    </row>
    <row r="193" spans="1:5" ht="12.75">
      <c r="A193" s="37" t="s">
        <v>55</v>
      </c>
      <c r="E193" s="38" t="s">
        <v>334</v>
      </c>
    </row>
    <row r="194" spans="1:5" ht="25.5">
      <c r="A194" t="s">
        <v>56</v>
      </c>
      <c r="E194" s="36" t="s">
        <v>324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